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0" windowWidth="20490" windowHeight="7065" firstSheet="2" activeTab="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0">'Opći dio'!$A$3:$E$32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F68" i="14"/>
  <c r="V67" i="14"/>
  <c r="U67" i="14"/>
  <c r="T67" i="14"/>
  <c r="S67" i="14"/>
  <c r="R67" i="14"/>
  <c r="Q67" i="14"/>
  <c r="P67" i="14"/>
  <c r="O67" i="14"/>
  <c r="N67" i="14"/>
  <c r="M67" i="14"/>
  <c r="F67" i="14"/>
  <c r="V66" i="14"/>
  <c r="U66" i="14"/>
  <c r="T66" i="14"/>
  <c r="S66" i="14"/>
  <c r="R66" i="14"/>
  <c r="Q66" i="14"/>
  <c r="P66" i="14"/>
  <c r="O66" i="14"/>
  <c r="N66" i="14"/>
  <c r="M66" i="14"/>
  <c r="F66" i="14"/>
  <c r="V65" i="14"/>
  <c r="U65" i="14"/>
  <c r="T65" i="14"/>
  <c r="S65" i="14"/>
  <c r="R65" i="14"/>
  <c r="Q65" i="14"/>
  <c r="P65" i="14"/>
  <c r="O65" i="14"/>
  <c r="N65" i="14"/>
  <c r="M65" i="14"/>
  <c r="F65" i="14"/>
  <c r="V64" i="14"/>
  <c r="U64" i="14"/>
  <c r="T64" i="14"/>
  <c r="S64" i="14"/>
  <c r="R64" i="14"/>
  <c r="Q64" i="14"/>
  <c r="P64" i="14"/>
  <c r="O64" i="14"/>
  <c r="N64" i="14"/>
  <c r="M64" i="14"/>
  <c r="F64" i="14"/>
  <c r="V62" i="14"/>
  <c r="U62" i="14"/>
  <c r="T62" i="14"/>
  <c r="S62" i="14"/>
  <c r="R62" i="14"/>
  <c r="Q62" i="14"/>
  <c r="P62" i="14"/>
  <c r="O62" i="14"/>
  <c r="N62" i="14"/>
  <c r="M62" i="14"/>
  <c r="F62" i="14"/>
  <c r="V61" i="14"/>
  <c r="U61" i="14"/>
  <c r="T61" i="14"/>
  <c r="S61" i="14"/>
  <c r="R61" i="14"/>
  <c r="Q61" i="14"/>
  <c r="P61" i="14"/>
  <c r="O61" i="14"/>
  <c r="N61" i="14"/>
  <c r="M61" i="14"/>
  <c r="F61" i="14"/>
  <c r="V60" i="14"/>
  <c r="U60" i="14"/>
  <c r="T60" i="14"/>
  <c r="S60" i="14"/>
  <c r="R60" i="14"/>
  <c r="Q60" i="14"/>
  <c r="P60" i="14"/>
  <c r="O60" i="14"/>
  <c r="N60" i="14"/>
  <c r="M60" i="14"/>
  <c r="F60" i="14"/>
  <c r="V57" i="14"/>
  <c r="U57" i="14"/>
  <c r="T57" i="14"/>
  <c r="S57" i="14"/>
  <c r="R57" i="14"/>
  <c r="Q57" i="14"/>
  <c r="P57" i="14"/>
  <c r="O57" i="14"/>
  <c r="N57" i="14"/>
  <c r="M57" i="14"/>
  <c r="F57" i="14"/>
  <c r="V56" i="14"/>
  <c r="U56" i="14"/>
  <c r="T56" i="14"/>
  <c r="S56" i="14"/>
  <c r="R56" i="14"/>
  <c r="Q56" i="14"/>
  <c r="P56" i="14"/>
  <c r="O56" i="14"/>
  <c r="N56" i="14"/>
  <c r="M56" i="14"/>
  <c r="F56" i="14"/>
  <c r="V55" i="14"/>
  <c r="U55" i="14"/>
  <c r="T55" i="14"/>
  <c r="S55" i="14"/>
  <c r="R55" i="14"/>
  <c r="Q55" i="14"/>
  <c r="P55" i="14"/>
  <c r="O55" i="14"/>
  <c r="N55" i="14"/>
  <c r="M55" i="14"/>
  <c r="F55" i="14"/>
  <c r="V54" i="14"/>
  <c r="U54" i="14"/>
  <c r="T54" i="14"/>
  <c r="S54" i="14"/>
  <c r="R54" i="14"/>
  <c r="Q54" i="14"/>
  <c r="P54" i="14"/>
  <c r="O54" i="14"/>
  <c r="N54" i="14"/>
  <c r="M54" i="14"/>
  <c r="F54" i="14"/>
  <c r="V52" i="14"/>
  <c r="U52" i="14"/>
  <c r="T52" i="14"/>
  <c r="S52" i="14"/>
  <c r="R52" i="14"/>
  <c r="Q52" i="14"/>
  <c r="P52" i="14"/>
  <c r="O52" i="14"/>
  <c r="N52" i="14"/>
  <c r="M52" i="14"/>
  <c r="F52" i="14"/>
  <c r="V50" i="14"/>
  <c r="U50" i="14"/>
  <c r="T50" i="14"/>
  <c r="S50" i="14"/>
  <c r="R50" i="14"/>
  <c r="Q50" i="14"/>
  <c r="P50" i="14"/>
  <c r="O50" i="14"/>
  <c r="N50" i="14"/>
  <c r="M50" i="14"/>
  <c r="F50" i="14"/>
  <c r="V48" i="14"/>
  <c r="U48" i="14"/>
  <c r="T48" i="14"/>
  <c r="S48" i="14"/>
  <c r="R48" i="14"/>
  <c r="Q48" i="14"/>
  <c r="P48" i="14"/>
  <c r="O48" i="14"/>
  <c r="N48" i="14"/>
  <c r="M48" i="14"/>
  <c r="F48" i="14"/>
  <c r="V47" i="14"/>
  <c r="U47" i="14"/>
  <c r="T47" i="14"/>
  <c r="S47" i="14"/>
  <c r="R47" i="14"/>
  <c r="Q47" i="14"/>
  <c r="P47" i="14"/>
  <c r="O47" i="14"/>
  <c r="N47" i="14"/>
  <c r="M47" i="14"/>
  <c r="F47" i="14"/>
  <c r="V46" i="14"/>
  <c r="U46" i="14"/>
  <c r="T46" i="14"/>
  <c r="S46" i="14"/>
  <c r="R46" i="14"/>
  <c r="Q46" i="14"/>
  <c r="P46" i="14"/>
  <c r="O46" i="14"/>
  <c r="N46" i="14"/>
  <c r="M46" i="14"/>
  <c r="F46" i="14"/>
  <c r="V45" i="14"/>
  <c r="U45" i="14"/>
  <c r="T45" i="14"/>
  <c r="S45" i="14"/>
  <c r="R45" i="14"/>
  <c r="Q45" i="14"/>
  <c r="P45" i="14"/>
  <c r="O45" i="14"/>
  <c r="N45" i="14"/>
  <c r="M45" i="14"/>
  <c r="F45" i="14"/>
  <c r="V44" i="14"/>
  <c r="U44" i="14"/>
  <c r="T44" i="14"/>
  <c r="S44" i="14"/>
  <c r="R44" i="14"/>
  <c r="Q44" i="14"/>
  <c r="P44" i="14"/>
  <c r="O44" i="14"/>
  <c r="N44" i="14"/>
  <c r="M44" i="14"/>
  <c r="F44" i="14"/>
  <c r="V43" i="14"/>
  <c r="U43" i="14"/>
  <c r="T43" i="14"/>
  <c r="S43" i="14"/>
  <c r="R43" i="14"/>
  <c r="Q43" i="14"/>
  <c r="P43" i="14"/>
  <c r="O43" i="14"/>
  <c r="N43" i="14"/>
  <c r="M43" i="14"/>
  <c r="F43" i="14"/>
  <c r="V41" i="14"/>
  <c r="U41" i="14"/>
  <c r="T41" i="14"/>
  <c r="S41" i="14"/>
  <c r="R41" i="14"/>
  <c r="Q41" i="14"/>
  <c r="P41" i="14"/>
  <c r="O41" i="14"/>
  <c r="N41" i="14"/>
  <c r="M41" i="14"/>
  <c r="F41" i="14"/>
  <c r="V40" i="14"/>
  <c r="U40" i="14"/>
  <c r="T40" i="14"/>
  <c r="S40" i="14"/>
  <c r="R40" i="14"/>
  <c r="Q40" i="14"/>
  <c r="P40" i="14"/>
  <c r="O40" i="14"/>
  <c r="N40" i="14"/>
  <c r="M40" i="14"/>
  <c r="F40" i="14"/>
  <c r="V37" i="14"/>
  <c r="U37" i="14"/>
  <c r="T37" i="14"/>
  <c r="S37" i="14"/>
  <c r="R37" i="14"/>
  <c r="Q37" i="14"/>
  <c r="P37" i="14"/>
  <c r="O37" i="14"/>
  <c r="N37" i="14"/>
  <c r="M37" i="14"/>
  <c r="F37" i="14"/>
  <c r="V36" i="14"/>
  <c r="U36" i="14"/>
  <c r="T36" i="14"/>
  <c r="S36" i="14"/>
  <c r="R36" i="14"/>
  <c r="Q36" i="14"/>
  <c r="P36" i="14"/>
  <c r="O36" i="14"/>
  <c r="N36" i="14"/>
  <c r="M36" i="14"/>
  <c r="F36" i="14"/>
  <c r="V35" i="14"/>
  <c r="U35" i="14"/>
  <c r="T35" i="14"/>
  <c r="S35" i="14"/>
  <c r="R35" i="14"/>
  <c r="Q35" i="14"/>
  <c r="P35" i="14"/>
  <c r="O35" i="14"/>
  <c r="N35" i="14"/>
  <c r="M35" i="14"/>
  <c r="F35" i="14"/>
  <c r="V34" i="14"/>
  <c r="U34" i="14"/>
  <c r="T34" i="14"/>
  <c r="S34" i="14"/>
  <c r="R34" i="14"/>
  <c r="Q34" i="14"/>
  <c r="P34" i="14"/>
  <c r="O34" i="14"/>
  <c r="N34" i="14"/>
  <c r="M34" i="14"/>
  <c r="F34" i="14"/>
  <c r="V32" i="14"/>
  <c r="U32" i="14"/>
  <c r="T32" i="14"/>
  <c r="S32" i="14"/>
  <c r="R32" i="14"/>
  <c r="Q32" i="14"/>
  <c r="P32" i="14"/>
  <c r="O32" i="14"/>
  <c r="N32" i="14"/>
  <c r="M32" i="14"/>
  <c r="F32" i="14"/>
  <c r="V31" i="14"/>
  <c r="U31" i="14"/>
  <c r="T31" i="14"/>
  <c r="S31" i="14"/>
  <c r="R31" i="14"/>
  <c r="Q31" i="14"/>
  <c r="P31" i="14"/>
  <c r="O31" i="14"/>
  <c r="N31" i="14"/>
  <c r="M31" i="14"/>
  <c r="F31" i="14"/>
  <c r="V29" i="14"/>
  <c r="U29" i="14"/>
  <c r="T29" i="14"/>
  <c r="S29" i="14"/>
  <c r="R29" i="14"/>
  <c r="Q29" i="14"/>
  <c r="P29" i="14"/>
  <c r="O29" i="14"/>
  <c r="N29" i="14"/>
  <c r="M29" i="14"/>
  <c r="F29" i="14"/>
  <c r="V28" i="14"/>
  <c r="U28" i="14"/>
  <c r="T28" i="14"/>
  <c r="S28" i="14"/>
  <c r="R28" i="14"/>
  <c r="Q28" i="14"/>
  <c r="P28" i="14"/>
  <c r="O28" i="14"/>
  <c r="N28" i="14"/>
  <c r="M28" i="14"/>
  <c r="F28" i="14"/>
  <c r="V27" i="14"/>
  <c r="U27" i="14"/>
  <c r="T27" i="14"/>
  <c r="S27" i="14"/>
  <c r="R27" i="14"/>
  <c r="Q27" i="14"/>
  <c r="P27" i="14"/>
  <c r="O27" i="14"/>
  <c r="N27" i="14"/>
  <c r="M27" i="14"/>
  <c r="F27" i="14"/>
  <c r="V26" i="14"/>
  <c r="U26" i="14"/>
  <c r="T26" i="14"/>
  <c r="S26" i="14"/>
  <c r="R26" i="14"/>
  <c r="Q26" i="14"/>
  <c r="P26" i="14"/>
  <c r="O26" i="14"/>
  <c r="N26" i="14"/>
  <c r="M26" i="14"/>
  <c r="F26" i="14"/>
  <c r="V25" i="14"/>
  <c r="U25" i="14"/>
  <c r="T25" i="14"/>
  <c r="S25" i="14"/>
  <c r="R25" i="14"/>
  <c r="Q25" i="14"/>
  <c r="P25" i="14"/>
  <c r="O25" i="14"/>
  <c r="N25" i="14"/>
  <c r="M25" i="14"/>
  <c r="F25" i="14"/>
  <c r="V24" i="14"/>
  <c r="U24" i="14"/>
  <c r="T24" i="14"/>
  <c r="S24" i="14"/>
  <c r="R24" i="14"/>
  <c r="Q24" i="14"/>
  <c r="P24" i="14"/>
  <c r="O24" i="14"/>
  <c r="N24" i="14"/>
  <c r="M24" i="14"/>
  <c r="F24" i="14"/>
  <c r="V22" i="14"/>
  <c r="U22" i="14"/>
  <c r="T22" i="14"/>
  <c r="S22" i="14"/>
  <c r="R22" i="14"/>
  <c r="Q22" i="14"/>
  <c r="P22" i="14"/>
  <c r="O22" i="14"/>
  <c r="N22" i="14"/>
  <c r="M22" i="14"/>
  <c r="F22" i="14"/>
  <c r="V21" i="14"/>
  <c r="U21" i="14"/>
  <c r="T21" i="14"/>
  <c r="S21" i="14"/>
  <c r="R21" i="14"/>
  <c r="Q21" i="14"/>
  <c r="P21" i="14"/>
  <c r="O21" i="14"/>
  <c r="N21" i="14"/>
  <c r="M21" i="14"/>
  <c r="F21" i="14"/>
  <c r="V20" i="14"/>
  <c r="U20" i="14"/>
  <c r="T20" i="14"/>
  <c r="S20" i="14"/>
  <c r="R20" i="14"/>
  <c r="Q20" i="14"/>
  <c r="P20" i="14"/>
  <c r="O20" i="14"/>
  <c r="N20" i="14"/>
  <c r="M20" i="14"/>
  <c r="F20" i="14"/>
  <c r="V18" i="14"/>
  <c r="U18" i="14"/>
  <c r="T18" i="14"/>
  <c r="S18" i="14"/>
  <c r="R18" i="14"/>
  <c r="Q18" i="14"/>
  <c r="P18" i="14"/>
  <c r="O18" i="14"/>
  <c r="N18" i="14"/>
  <c r="M18" i="14"/>
  <c r="F18" i="14"/>
  <c r="V17" i="14"/>
  <c r="U17" i="14"/>
  <c r="T17" i="14"/>
  <c r="S17" i="14"/>
  <c r="R17" i="14"/>
  <c r="Q17" i="14"/>
  <c r="P17" i="14"/>
  <c r="O17" i="14"/>
  <c r="N17" i="14"/>
  <c r="M17" i="14"/>
  <c r="F17" i="14"/>
  <c r="V16" i="14"/>
  <c r="U16" i="14"/>
  <c r="T16" i="14"/>
  <c r="S16" i="14"/>
  <c r="R16" i="14"/>
  <c r="Q16" i="14"/>
  <c r="P16" i="14"/>
  <c r="O16" i="14"/>
  <c r="N16" i="14"/>
  <c r="M16" i="14"/>
  <c r="F16" i="14"/>
  <c r="V14" i="14"/>
  <c r="U14" i="14"/>
  <c r="T14" i="14"/>
  <c r="S14" i="14"/>
  <c r="R14" i="14"/>
  <c r="Q14" i="14"/>
  <c r="P14" i="14"/>
  <c r="O14" i="14"/>
  <c r="N14" i="14"/>
  <c r="M14" i="14"/>
  <c r="F14" i="14"/>
  <c r="V13" i="14"/>
  <c r="U13" i="14"/>
  <c r="T13" i="14"/>
  <c r="S13" i="14"/>
  <c r="R13" i="14"/>
  <c r="Q13" i="14"/>
  <c r="P13" i="14"/>
  <c r="O13" i="14"/>
  <c r="N13" i="14"/>
  <c r="M13" i="14"/>
  <c r="F13" i="14"/>
  <c r="V12" i="14"/>
  <c r="U12" i="14"/>
  <c r="T12" i="14"/>
  <c r="S12" i="14"/>
  <c r="R12" i="14"/>
  <c r="Q12" i="14"/>
  <c r="P12" i="14"/>
  <c r="O12" i="14"/>
  <c r="N12" i="14"/>
  <c r="M12" i="14"/>
  <c r="F12" i="14"/>
  <c r="V11" i="14"/>
  <c r="U11" i="14"/>
  <c r="T11" i="14"/>
  <c r="S11" i="14"/>
  <c r="R11" i="14"/>
  <c r="Q11" i="14"/>
  <c r="P11" i="14"/>
  <c r="O11" i="14"/>
  <c r="N11" i="14"/>
  <c r="M11" i="14"/>
  <c r="F11" i="14"/>
  <c r="V10" i="14"/>
  <c r="U10" i="14"/>
  <c r="T10" i="14"/>
  <c r="S10" i="14"/>
  <c r="R10" i="14"/>
  <c r="Q10" i="14"/>
  <c r="P10" i="14"/>
  <c r="O10" i="14"/>
  <c r="N10" i="14"/>
  <c r="M10" i="14"/>
  <c r="F10" i="14"/>
  <c r="V8" i="14"/>
  <c r="U8" i="14"/>
  <c r="T8" i="14"/>
  <c r="S8" i="14"/>
  <c r="R8" i="14"/>
  <c r="Q8" i="14"/>
  <c r="P8" i="14"/>
  <c r="O8" i="14"/>
  <c r="N8" i="14"/>
  <c r="M8" i="14"/>
  <c r="F8" i="14"/>
  <c r="V7" i="14"/>
  <c r="U7" i="14"/>
  <c r="T7" i="14"/>
  <c r="S7" i="14"/>
  <c r="R7" i="14"/>
  <c r="Q7" i="14"/>
  <c r="P7" i="14"/>
  <c r="O7" i="14"/>
  <c r="N7" i="14"/>
  <c r="M7" i="14"/>
  <c r="F7" i="14"/>
  <c r="V6" i="14"/>
  <c r="U6" i="14"/>
  <c r="T6" i="14"/>
  <c r="S6" i="14"/>
  <c r="R6" i="14"/>
  <c r="Q6" i="14"/>
  <c r="P6" i="14"/>
  <c r="O6" i="14"/>
  <c r="N6" i="14"/>
  <c r="M6" i="14"/>
  <c r="F6" i="14"/>
  <c r="U106" i="14" l="1"/>
  <c r="N92" i="14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N106" i="14"/>
  <c r="T106" i="14"/>
  <c r="V106" i="14"/>
  <c r="P92" i="14"/>
  <c r="F92" i="14"/>
  <c r="H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P120" i="13"/>
  <c r="H120" i="13"/>
  <c r="F120" i="13"/>
  <c r="W38" i="13"/>
  <c r="U38" i="13"/>
  <c r="S38" i="13"/>
  <c r="Q38" i="13"/>
  <c r="V79" i="13"/>
  <c r="T79" i="13"/>
  <c r="P79" i="13"/>
  <c r="H79" i="13"/>
  <c r="F79" i="13"/>
  <c r="W120" i="13"/>
  <c r="U120" i="13"/>
  <c r="S120" i="13"/>
  <c r="Q120" i="13"/>
  <c r="V38" i="13"/>
  <c r="T38" i="13"/>
  <c r="P38" i="13"/>
  <c r="F38" i="13"/>
  <c r="U79" i="13"/>
  <c r="Q79" i="13"/>
  <c r="H38" i="13"/>
  <c r="W79" i="13"/>
  <c r="S79" i="13"/>
  <c r="Q3" i="14"/>
  <c r="Q9" i="13" s="1"/>
  <c r="P3" i="14"/>
  <c r="P9" i="13" s="1"/>
  <c r="W122" i="13"/>
  <c r="S122" i="13"/>
  <c r="F122" i="13"/>
  <c r="W81" i="13"/>
  <c r="S81" i="13"/>
  <c r="F81" i="13"/>
  <c r="V122" i="13"/>
  <c r="Q122" i="13"/>
  <c r="V81" i="13"/>
  <c r="Q81" i="13"/>
  <c r="U122" i="13"/>
  <c r="P122" i="13"/>
  <c r="H122" i="13"/>
  <c r="U81" i="13"/>
  <c r="P81" i="13"/>
  <c r="H81" i="13"/>
  <c r="T122" i="13"/>
  <c r="T81" i="13"/>
  <c r="T121" i="13"/>
  <c r="Q121" i="13"/>
  <c r="T119" i="13"/>
  <c r="Q119" i="13"/>
  <c r="T118" i="13"/>
  <c r="Q118" i="13"/>
  <c r="T93" i="13"/>
  <c r="Q93" i="13"/>
  <c r="T80" i="13"/>
  <c r="Q80" i="13"/>
  <c r="T78" i="13"/>
  <c r="Q78" i="13"/>
  <c r="T77" i="13"/>
  <c r="Q77" i="13"/>
  <c r="W52" i="13"/>
  <c r="U52" i="13"/>
  <c r="S52" i="13"/>
  <c r="P52" i="13"/>
  <c r="H52" i="13"/>
  <c r="F52" i="13"/>
  <c r="W39" i="13"/>
  <c r="U39" i="13"/>
  <c r="S39" i="13"/>
  <c r="P39" i="13"/>
  <c r="H39" i="13"/>
  <c r="F39" i="13"/>
  <c r="W37" i="13"/>
  <c r="U37" i="13"/>
  <c r="W121" i="13"/>
  <c r="U121" i="13"/>
  <c r="S121" i="13"/>
  <c r="P121" i="13"/>
  <c r="H121" i="13"/>
  <c r="F121" i="13"/>
  <c r="W119" i="13"/>
  <c r="U119" i="13"/>
  <c r="S119" i="13"/>
  <c r="P119" i="13"/>
  <c r="H119" i="13"/>
  <c r="F119" i="13"/>
  <c r="W118" i="13"/>
  <c r="U118" i="13"/>
  <c r="S118" i="13"/>
  <c r="P118" i="13"/>
  <c r="H118" i="13"/>
  <c r="F118" i="13"/>
  <c r="W93" i="13"/>
  <c r="U93" i="13"/>
  <c r="S93" i="13"/>
  <c r="P93" i="13"/>
  <c r="H93" i="13"/>
  <c r="F93" i="13"/>
  <c r="W80" i="13"/>
  <c r="U80" i="13"/>
  <c r="S80" i="13"/>
  <c r="P80" i="13"/>
  <c r="H80" i="13"/>
  <c r="F80" i="13"/>
  <c r="W78" i="13"/>
  <c r="U78" i="13"/>
  <c r="S78" i="13"/>
  <c r="P78" i="13"/>
  <c r="H78" i="13"/>
  <c r="F78" i="13"/>
  <c r="W77" i="13"/>
  <c r="U77" i="13"/>
  <c r="S77" i="13"/>
  <c r="P77" i="13"/>
  <c r="H77" i="13"/>
  <c r="F77" i="13"/>
  <c r="T52" i="13"/>
  <c r="Q52" i="13"/>
  <c r="T39" i="13"/>
  <c r="Q39" i="13"/>
  <c r="S37" i="13"/>
  <c r="P37" i="13"/>
  <c r="H37" i="13"/>
  <c r="F37" i="13"/>
  <c r="W36" i="13"/>
  <c r="U36" i="13"/>
  <c r="S36" i="13"/>
  <c r="P36" i="13"/>
  <c r="H36" i="13"/>
  <c r="F36" i="13"/>
  <c r="W11" i="13"/>
  <c r="U11" i="13"/>
  <c r="S11" i="13"/>
  <c r="P11" i="13"/>
  <c r="H11" i="13"/>
  <c r="F11" i="13"/>
  <c r="T37" i="13"/>
  <c r="Q37" i="13"/>
  <c r="T36" i="13"/>
  <c r="Q36" i="13"/>
  <c r="T11" i="13"/>
  <c r="Q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Q27" i="13" l="1"/>
  <c r="H123" i="13"/>
  <c r="H82" i="13"/>
  <c r="W123" i="13"/>
  <c r="W82" i="13"/>
  <c r="Q82" i="13"/>
  <c r="P41" i="13"/>
  <c r="P123" i="13"/>
  <c r="H27" i="13"/>
  <c r="H116" i="13"/>
  <c r="P82" i="13"/>
  <c r="Q123" i="13"/>
  <c r="W109" i="13"/>
  <c r="H68" i="13"/>
  <c r="W68" i="13"/>
  <c r="P68" i="13"/>
  <c r="P109" i="13"/>
  <c r="Q68" i="13"/>
  <c r="Q109" i="13"/>
  <c r="H109" i="13"/>
  <c r="W27" i="13"/>
  <c r="P27" i="13"/>
  <c r="H34" i="13"/>
  <c r="H41" i="13"/>
  <c r="V59" i="14"/>
  <c r="P75" i="13"/>
  <c r="Q34" i="13"/>
  <c r="Q116" i="13"/>
  <c r="H75" i="13"/>
  <c r="P116" i="13"/>
  <c r="Q41" i="13"/>
  <c r="Q75" i="13"/>
  <c r="W41" i="13"/>
  <c r="P34" i="13"/>
  <c r="W75" i="13"/>
  <c r="W116" i="13"/>
  <c r="W34" i="13"/>
  <c r="P47" i="13" l="1"/>
  <c r="P49" i="13" s="1"/>
  <c r="P51" i="13" s="1"/>
  <c r="H6" i="13"/>
  <c r="H8" i="13" s="1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H124" i="13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K68" i="14" l="1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K106" i="14" l="1"/>
  <c r="K92" i="14"/>
  <c r="K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M122" i="13" l="1"/>
  <c r="M118" i="13"/>
  <c r="M77" i="13"/>
  <c r="M36" i="13"/>
  <c r="M38" i="13"/>
  <c r="M119" i="13"/>
  <c r="M78" i="13"/>
  <c r="M37" i="13"/>
  <c r="M79" i="13"/>
  <c r="M121" i="13"/>
  <c r="M80" i="13"/>
  <c r="M39" i="13"/>
  <c r="M120" i="13"/>
  <c r="M81" i="13"/>
  <c r="M93" i="13"/>
  <c r="M52" i="13"/>
  <c r="M11" i="13"/>
  <c r="L118" i="13"/>
  <c r="L77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L38" i="13"/>
  <c r="L122" i="13"/>
  <c r="L81" i="13"/>
  <c r="L39" i="13"/>
  <c r="L119" i="13"/>
  <c r="L78" i="13"/>
  <c r="L11" i="13"/>
  <c r="L117" i="13"/>
  <c r="L107" i="13"/>
  <c r="L99" i="13"/>
  <c r="L73" i="13"/>
  <c r="L64" i="13"/>
  <c r="L56" i="13"/>
  <c r="L31" i="13"/>
  <c r="L22" i="13"/>
  <c r="L14" i="13"/>
  <c r="L108" i="13"/>
  <c r="L72" i="13"/>
  <c r="L55" i="13"/>
  <c r="L19" i="13"/>
  <c r="L106" i="13"/>
  <c r="L74" i="13"/>
  <c r="L57" i="13"/>
  <c r="L25" i="13"/>
  <c r="L79" i="13"/>
  <c r="L52" i="13"/>
  <c r="L121" i="13"/>
  <c r="L80" i="13"/>
  <c r="L36" i="13"/>
  <c r="L114" i="13"/>
  <c r="L105" i="13"/>
  <c r="L97" i="13"/>
  <c r="L71" i="13"/>
  <c r="L62" i="13"/>
  <c r="L54" i="13"/>
  <c r="L29" i="13"/>
  <c r="L20" i="13"/>
  <c r="L12" i="13"/>
  <c r="L115" i="13"/>
  <c r="L104" i="13"/>
  <c r="L67" i="13"/>
  <c r="L32" i="13"/>
  <c r="L15" i="13"/>
  <c r="L102" i="13"/>
  <c r="L70" i="13"/>
  <c r="L53" i="13"/>
  <c r="L21" i="13"/>
  <c r="L120" i="13"/>
  <c r="L93" i="13"/>
  <c r="L37" i="13"/>
  <c r="L112" i="13"/>
  <c r="L103" i="13"/>
  <c r="L95" i="13"/>
  <c r="L69" i="13"/>
  <c r="L60" i="13"/>
  <c r="L40" i="13"/>
  <c r="L26" i="13"/>
  <c r="L18" i="13"/>
  <c r="L113" i="13"/>
  <c r="L100" i="13"/>
  <c r="L63" i="13"/>
  <c r="L28" i="13"/>
  <c r="L34" i="13" s="1"/>
  <c r="L98" i="13"/>
  <c r="L65" i="13"/>
  <c r="L35" i="13"/>
  <c r="L17" i="13"/>
  <c r="R119" i="13"/>
  <c r="R110" i="13"/>
  <c r="R101" i="13"/>
  <c r="R93" i="13"/>
  <c r="R72" i="13"/>
  <c r="R63" i="13"/>
  <c r="R55" i="13"/>
  <c r="R35" i="13"/>
  <c r="R25" i="13"/>
  <c r="R17" i="13"/>
  <c r="R106" i="13"/>
  <c r="R78" i="13"/>
  <c r="R60" i="13"/>
  <c r="R31" i="13"/>
  <c r="R14" i="13"/>
  <c r="R104" i="13"/>
  <c r="R76" i="13"/>
  <c r="R58" i="13"/>
  <c r="R29" i="13"/>
  <c r="R12" i="13"/>
  <c r="R117" i="13"/>
  <c r="R107" i="13"/>
  <c r="R99" i="13"/>
  <c r="R80" i="13"/>
  <c r="R70" i="13"/>
  <c r="R61" i="13"/>
  <c r="R53" i="13"/>
  <c r="R32" i="13"/>
  <c r="R23" i="13"/>
  <c r="R15" i="13"/>
  <c r="R121" i="13"/>
  <c r="R102" i="13"/>
  <c r="R73" i="13"/>
  <c r="R56" i="13"/>
  <c r="R26" i="13"/>
  <c r="R118" i="13"/>
  <c r="R100" i="13"/>
  <c r="R71" i="13"/>
  <c r="R54" i="13"/>
  <c r="R24" i="13"/>
  <c r="R120" i="13"/>
  <c r="R79" i="13"/>
  <c r="R114" i="13"/>
  <c r="R105" i="13"/>
  <c r="R97" i="13"/>
  <c r="R77" i="13"/>
  <c r="R67" i="13"/>
  <c r="R59" i="13"/>
  <c r="R40" i="13"/>
  <c r="R30" i="13"/>
  <c r="R21" i="13"/>
  <c r="R13" i="13"/>
  <c r="R115" i="13"/>
  <c r="R98" i="13"/>
  <c r="R69" i="13"/>
  <c r="R52" i="13"/>
  <c r="R22" i="13"/>
  <c r="R113" i="13"/>
  <c r="R96" i="13"/>
  <c r="R66" i="13"/>
  <c r="R39" i="13"/>
  <c r="R20" i="13"/>
  <c r="R122" i="13"/>
  <c r="R112" i="13"/>
  <c r="R103" i="13"/>
  <c r="R95" i="13"/>
  <c r="R74" i="13"/>
  <c r="R65" i="13"/>
  <c r="R57" i="13"/>
  <c r="R37" i="13"/>
  <c r="R28" i="13"/>
  <c r="R19" i="13"/>
  <c r="R11" i="13"/>
  <c r="R38" i="13"/>
  <c r="R111" i="13"/>
  <c r="R94" i="13"/>
  <c r="R64" i="13"/>
  <c r="R36" i="13"/>
  <c r="R18" i="13"/>
  <c r="R108" i="13"/>
  <c r="R81" i="13"/>
  <c r="R62" i="13"/>
  <c r="R33" i="13"/>
  <c r="R16" i="13"/>
  <c r="N120" i="13"/>
  <c r="N122" i="13"/>
  <c r="N81" i="13"/>
  <c r="N79" i="13"/>
  <c r="N121" i="13"/>
  <c r="N119" i="13"/>
  <c r="N118" i="13"/>
  <c r="N93" i="13"/>
  <c r="N80" i="13"/>
  <c r="N78" i="13"/>
  <c r="N77" i="13"/>
  <c r="N37" i="13"/>
  <c r="N36" i="13"/>
  <c r="N11" i="13"/>
  <c r="N38" i="13"/>
  <c r="N52" i="13"/>
  <c r="N39" i="13"/>
  <c r="J79" i="13"/>
  <c r="J122" i="13"/>
  <c r="J118" i="13"/>
  <c r="J77" i="13"/>
  <c r="J81" i="13"/>
  <c r="J93" i="13"/>
  <c r="J37" i="13"/>
  <c r="J120" i="13"/>
  <c r="J38" i="13"/>
  <c r="J52" i="13"/>
  <c r="J121" i="13"/>
  <c r="J80" i="13"/>
  <c r="J36" i="13"/>
  <c r="J39" i="13"/>
  <c r="J119" i="13"/>
  <c r="J78" i="13"/>
  <c r="J11" i="13"/>
  <c r="K79" i="13"/>
  <c r="K122" i="13"/>
  <c r="K38" i="13"/>
  <c r="K120" i="13"/>
  <c r="K52" i="13"/>
  <c r="K39" i="13"/>
  <c r="K81" i="13"/>
  <c r="K121" i="13"/>
  <c r="K119" i="13"/>
  <c r="K118" i="13"/>
  <c r="K93" i="13"/>
  <c r="K80" i="13"/>
  <c r="K78" i="13"/>
  <c r="K77" i="13"/>
  <c r="K37" i="13"/>
  <c r="K36" i="13"/>
  <c r="K11" i="13"/>
  <c r="I120" i="13"/>
  <c r="I122" i="13"/>
  <c r="I81" i="13"/>
  <c r="I93" i="13"/>
  <c r="I39" i="13"/>
  <c r="I11" i="13"/>
  <c r="I121" i="13"/>
  <c r="I80" i="13"/>
  <c r="I119" i="13"/>
  <c r="I78" i="13"/>
  <c r="I37" i="13"/>
  <c r="I38" i="13"/>
  <c r="I79" i="13"/>
  <c r="I118" i="13"/>
  <c r="I77" i="13"/>
  <c r="I52" i="13"/>
  <c r="I36" i="13"/>
  <c r="G38" i="13"/>
  <c r="G52" i="13"/>
  <c r="G81" i="13"/>
  <c r="G119" i="13"/>
  <c r="G93" i="13"/>
  <c r="G78" i="13"/>
  <c r="G37" i="13"/>
  <c r="G11" i="13"/>
  <c r="G120" i="13"/>
  <c r="G122" i="13"/>
  <c r="G39" i="13"/>
  <c r="G79" i="13"/>
  <c r="G121" i="13"/>
  <c r="G118" i="13"/>
  <c r="G80" i="13"/>
  <c r="G77" i="13"/>
  <c r="G36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L75" i="13" l="1"/>
  <c r="D122" i="13"/>
  <c r="L41" i="13"/>
  <c r="L68" i="13"/>
  <c r="L109" i="13"/>
  <c r="L116" i="13"/>
  <c r="L123" i="13"/>
  <c r="L27" i="13"/>
  <c r="L6" i="13" s="1"/>
  <c r="L8" i="13" s="1"/>
  <c r="L82" i="13"/>
  <c r="R68" i="13"/>
  <c r="R41" i="13"/>
  <c r="R109" i="13"/>
  <c r="R34" i="13"/>
  <c r="R75" i="13"/>
  <c r="R116" i="13"/>
  <c r="R27" i="13"/>
  <c r="R123" i="13"/>
  <c r="R82" i="13"/>
  <c r="D81" i="13"/>
  <c r="D38" i="13"/>
  <c r="D78" i="13"/>
  <c r="D120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R83" i="13" l="1"/>
  <c r="L83" i="13"/>
  <c r="L47" i="13"/>
  <c r="L49" i="13" s="1"/>
  <c r="R88" i="13"/>
  <c r="R90" i="13" s="1"/>
  <c r="R92" i="13" s="1"/>
  <c r="L88" i="13"/>
  <c r="L90" i="13" s="1"/>
  <c r="L42" i="13"/>
  <c r="L124" i="13"/>
  <c r="R6" i="13"/>
  <c r="R8" i="13" s="1"/>
  <c r="R10" i="13" s="1"/>
  <c r="R42" i="13"/>
  <c r="R124" i="13"/>
  <c r="R47" i="13"/>
  <c r="R49" i="13" s="1"/>
  <c r="R51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J107" i="14" l="1"/>
  <c r="J97" i="14"/>
  <c r="J84" i="14"/>
  <c r="J75" i="14"/>
  <c r="J103" i="14"/>
  <c r="J94" i="14"/>
  <c r="J81" i="14"/>
  <c r="J104" i="14"/>
  <c r="J95" i="14"/>
  <c r="J82" i="14"/>
  <c r="J73" i="14"/>
  <c r="J101" i="14"/>
  <c r="J88" i="14"/>
  <c r="J78" i="14"/>
  <c r="J102" i="14"/>
  <c r="J93" i="14"/>
  <c r="J79" i="14"/>
  <c r="J108" i="14"/>
  <c r="J98" i="14"/>
  <c r="J85" i="14"/>
  <c r="J76" i="14"/>
  <c r="J99" i="14"/>
  <c r="J87" i="14"/>
  <c r="J77" i="14"/>
  <c r="J105" i="14"/>
  <c r="J96" i="14"/>
  <c r="J83" i="14"/>
  <c r="J74" i="14"/>
  <c r="J67" i="14"/>
  <c r="J45" i="14"/>
  <c r="J24" i="14"/>
  <c r="J61" i="14"/>
  <c r="J37" i="14"/>
  <c r="J17" i="14"/>
  <c r="J65" i="14"/>
  <c r="J43" i="14"/>
  <c r="J21" i="14"/>
  <c r="J68" i="14"/>
  <c r="J46" i="14"/>
  <c r="J25" i="14"/>
  <c r="J62" i="14"/>
  <c r="J40" i="14"/>
  <c r="J18" i="14"/>
  <c r="J55" i="14"/>
  <c r="J32" i="14"/>
  <c r="J12" i="14"/>
  <c r="J60" i="14"/>
  <c r="J36" i="14"/>
  <c r="J16" i="14"/>
  <c r="J64" i="14"/>
  <c r="J41" i="14"/>
  <c r="J20" i="14"/>
  <c r="J56" i="14"/>
  <c r="J34" i="14"/>
  <c r="J13" i="14"/>
  <c r="J48" i="14"/>
  <c r="J27" i="14"/>
  <c r="J7" i="14"/>
  <c r="J54" i="14"/>
  <c r="J31" i="14"/>
  <c r="J11" i="14"/>
  <c r="J57" i="14"/>
  <c r="J35" i="14"/>
  <c r="J14" i="14"/>
  <c r="J50" i="14"/>
  <c r="J28" i="14"/>
  <c r="J66" i="14"/>
  <c r="J44" i="14"/>
  <c r="J22" i="14"/>
  <c r="J8" i="14"/>
  <c r="J47" i="14"/>
  <c r="J26" i="14"/>
  <c r="J6" i="14"/>
  <c r="J52" i="14"/>
  <c r="J29" i="14"/>
  <c r="J10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6" i="14" s="1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7" i="14"/>
  <c r="G66" i="14"/>
  <c r="G61" i="14"/>
  <c r="G55" i="14"/>
  <c r="G48" i="14"/>
  <c r="G44" i="14"/>
  <c r="G37" i="14"/>
  <c r="G32" i="14"/>
  <c r="G27" i="14"/>
  <c r="G22" i="14"/>
  <c r="G17" i="14"/>
  <c r="G12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30" i="14" s="1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D35" i="14" s="1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D27" i="14" s="1"/>
  <c r="W22" i="14"/>
  <c r="W17" i="14"/>
  <c r="W12" i="14"/>
  <c r="W7" i="14"/>
  <c r="W67" i="14"/>
  <c r="D67" i="14" s="1"/>
  <c r="W62" i="14"/>
  <c r="W56" i="14"/>
  <c r="D56" i="14" s="1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D108" i="14"/>
  <c r="D45" i="14" l="1"/>
  <c r="D68" i="14"/>
  <c r="D85" i="14"/>
  <c r="D25" i="14"/>
  <c r="G9" i="14"/>
  <c r="J59" i="14"/>
  <c r="D28" i="14"/>
  <c r="D29" i="14"/>
  <c r="J92" i="14"/>
  <c r="J100" i="14"/>
  <c r="D18" i="14"/>
  <c r="D62" i="14"/>
  <c r="D65" i="14"/>
  <c r="D20" i="14"/>
  <c r="D41" i="14"/>
  <c r="J63" i="14"/>
  <c r="D46" i="14"/>
  <c r="D102" i="14"/>
  <c r="J106" i="14"/>
  <c r="D48" i="14"/>
  <c r="D61" i="14"/>
  <c r="I92" i="14"/>
  <c r="I59" i="14"/>
  <c r="I100" i="14"/>
  <c r="I86" i="14"/>
  <c r="D37" i="14"/>
  <c r="D21" i="14"/>
  <c r="D43" i="14"/>
  <c r="D32" i="14"/>
  <c r="D55" i="14"/>
  <c r="D17" i="14"/>
  <c r="D16" i="14"/>
  <c r="D36" i="14"/>
  <c r="D60" i="14"/>
  <c r="D22" i="14"/>
  <c r="D44" i="14"/>
  <c r="D66" i="14"/>
  <c r="D75" i="14"/>
  <c r="D103" i="14"/>
  <c r="E106" i="14"/>
  <c r="G86" i="14"/>
  <c r="G100" i="14"/>
  <c r="G59" i="14"/>
  <c r="G92" i="14"/>
  <c r="G106" i="14"/>
  <c r="D6" i="14"/>
  <c r="D26" i="14"/>
  <c r="D47" i="14"/>
  <c r="D83" i="14"/>
  <c r="D57" i="14"/>
  <c r="D31" i="14"/>
  <c r="D54" i="14"/>
  <c r="W106" i="14"/>
  <c r="E42" i="14"/>
  <c r="E3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<sst xmlns="http://schemas.openxmlformats.org/spreadsheetml/2006/main" count="5599" uniqueCount="2416">
  <si>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</si>
  <si>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</si>
  <si>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</si>
  <si>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</si>
  <si>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</si>
  <si>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</si>
  <si>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</si>
  <si>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</si>
  <si>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</si>
  <si>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</si>
  <si>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</si>
  <si>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</si>
  <si>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</si>
  <si>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</si>
  <si>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</si>
  <si>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</si>
  <si>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</si>
  <si>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</si>
  <si>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</si>
  <si>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</si>
  <si>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</si>
  <si>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</si>
  <si>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</si>
  <si>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</si>
  <si>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</si>
  <si>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</si>
  <si>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</si>
  <si>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</si>
  <si>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</si>
  <si>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</si>
  <si>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</si>
  <si>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</si>
  <si>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</si>
  <si>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</si>
  <si>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</si>
  <si>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</si>
  <si>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</si>
  <si>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</si>
  <si>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</si>
  <si>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</si>
  <si>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</si>
  <si>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</si>
  <si>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</si>
  <si>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</si>
  <si>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</si>
  <si>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</si>
  <si>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</si>
  <si>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</si>
  <si>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</si>
  <si>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</si>
  <si>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</si>
  <si>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</si>
  <si>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</si>
  <si>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</si>
  <si>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</si>
  <si>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</si>
  <si>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</si>
  <si>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</si>
  <si>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</si>
  <si>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</si>
  <si>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</si>
  <si>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</si>
  <si>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</si>
  <si>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</si>
  <si>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</si>
  <si>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</si>
  <si>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</si>
  <si>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</si>
  <si>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</si>
  <si>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</si>
  <si>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</si>
  <si>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</si>
  <si>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</si>
  <si>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</si>
  <si>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</si>
  <si>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</si>
  <si>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</si>
  <si>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</si>
  <si>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</si>
  <si>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</si>
  <si>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</si>
  <si>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</si>
  <si>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</si>
  <si>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</si>
  <si>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</si>
  <si>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</si>
  <si>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</si>
  <si>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</si>
  <si>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</si>
  <si>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</si>
  <si>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</si>
  <si>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</si>
  <si>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</si>
  <si>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</si>
  <si>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</si>
  <si>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</si>
  <si>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</si>
  <si>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</si>
  <si>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</si>
  <si>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</si>
  <si>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</si>
  <si>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</si>
  <si>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</si>
  <si>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</si>
  <si>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</si>
  <si>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</si>
  <si>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</si>
  <si>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</si>
  <si>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</si>
  <si>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</si>
  <si>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</si>
  <si>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</si>
  <si>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</si>
  <si>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</si>
  <si>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</si>
  <si>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</si>
  <si>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</si>
  <si>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</si>
  <si>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</si>
  <si>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</si>
  <si>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</si>
  <si>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</si>
  <si>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</si>
  <si>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</si>
  <si>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</si>
  <si>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</si>
  <si>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</si>
  <si>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</si>
  <si>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</si>
  <si>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</si>
  <si>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</si>
  <si>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</si>
  <si>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</si>
  <si>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</si>
  <si>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</si>
  <si>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</si>
  <si>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</si>
  <si>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</si>
  <si>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</si>
  <si>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</si>
  <si>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</si>
  <si>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</si>
  <si>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</si>
  <si>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</si>
  <si>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</si>
  <si>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</si>
  <si>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</si>
  <si>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</si>
  <si>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</si>
  <si>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</si>
  <si>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</si>
  <si>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</si>
  <si>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</si>
  <si>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</si>
  <si>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</si>
  <si>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</si>
  <si>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</si>
  <si>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</si>
  <si>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</si>
  <si>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</si>
  <si>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</si>
  <si>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</si>
  <si>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</si>
  <si>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</si>
  <si>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</si>
  <si>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</si>
  <si>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</si>
  <si>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</si>
  <si>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</si>
  <si>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</si>
  <si>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</si>
  <si>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</si>
  <si>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</si>
  <si>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</si>
  <si>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</si>
  <si>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</si>
  <si>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</si>
  <si>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</si>
  <si>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</si>
  <si>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</si>
  <si>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</si>
  <si>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</si>
  <si>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</si>
  <si>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</si>
  <si>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</si>
  <si>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</si>
  <si>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</si>
  <si>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</si>
  <si>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</si>
  <si>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</si>
  <si>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</si>
  <si>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</si>
  <si>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</si>
  <si>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</si>
  <si>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</si>
  <si>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</si>
  <si>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</si>
  <si>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</si>
  <si>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</si>
  <si>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</si>
  <si>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</si>
  <si>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</si>
  <si>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</si>
  <si>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</si>
  <si>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</si>
  <si>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</si>
  <si>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</si>
  <si>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</si>
  <si>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</si>
  <si>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</si>
  <si>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</si>
  <si>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</si>
  <si>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</si>
  <si>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</si>
  <si>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</si>
  <si>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</si>
  <si>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</si>
  <si>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</si>
  <si>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</si>
  <si>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</si>
  <si>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</si>
  <si>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</si>
  <si>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</si>
  <si>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</si>
  <si>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</si>
  <si>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</si>
  <si>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</si>
  <si>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</si>
  <si>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</si>
  <si>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</si>
  <si>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</si>
  <si>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</si>
  <si>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</si>
  <si>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</si>
  <si>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</si>
  <si>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</si>
  <si>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</si>
  <si>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</si>
  <si>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</si>
  <si>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</si>
  <si>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</si>
  <si>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</si>
  <si>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</si>
  <si>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</si>
  <si>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</si>
  <si>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</si>
  <si>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</si>
  <si>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</si>
  <si>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</si>
  <si>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</si>
  <si>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</si>
  <si>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</si>
  <si>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</si>
  <si>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</si>
  <si>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</si>
  <si>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</si>
  <si>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</si>
  <si>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</si>
  <si>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</si>
  <si>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</si>
  <si>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</si>
  <si>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</si>
  <si>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</si>
  <si>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</si>
  <si>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</si>
  <si>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</si>
  <si>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</si>
  <si>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</si>
  <si>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</si>
  <si>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</si>
  <si>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</si>
  <si>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</si>
  <si>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</si>
  <si>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</si>
  <si>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</si>
  <si>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</si>
  <si>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</si>
  <si>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</si>
  <si>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</si>
  <si>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</si>
  <si>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</si>
  <si>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</si>
  <si>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</si>
  <si>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</si>
  <si>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</si>
  <si>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</si>
  <si>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</si>
  <si>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</si>
  <si>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</si>
  <si>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</si>
  <si>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</si>
  <si>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</si>
  <si>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</si>
  <si>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</si>
  <si>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</si>
  <si>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</si>
  <si>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</si>
  <si>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</si>
  <si>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</si>
  <si>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</si>
  <si>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</si>
  <si>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</si>
  <si>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</si>
  <si>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</si>
  <si>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</si>
  <si>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</si>
  <si>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</si>
  <si>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</si>
  <si>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</si>
  <si>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</si>
  <si>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</si>
  <si>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</si>
  <si>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</si>
  <si>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</si>
  <si>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</si>
  <si>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</si>
  <si>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</si>
  <si>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</si>
  <si>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</si>
  <si>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</si>
  <si>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</si>
  <si>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</si>
  <si>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</si>
  <si>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</si>
  <si>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</si>
  <si>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</si>
  <si>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</si>
  <si>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</si>
  <si>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</si>
  <si>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</si>
  <si>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</si>
  <si>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</si>
  <si>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</si>
  <si>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</si>
  <si>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</si>
  <si>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</si>
  <si>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</si>
  <si>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</si>
  <si>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</si>
  <si>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</si>
  <si>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</si>
  <si>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</si>
  <si>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</si>
  <si>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</si>
  <si>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</si>
  <si>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</si>
  <si>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</si>
  <si>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</si>
  <si>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</si>
  <si>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</si>
  <si>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</si>
  <si>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</si>
  <si>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</si>
  <si>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</si>
  <si>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</si>
  <si>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</si>
  <si>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</si>
  <si>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</si>
  <si>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</si>
  <si>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</si>
  <si>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</si>
  <si>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</si>
  <si>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</si>
  <si>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</si>
  <si>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</si>
  <si>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</si>
  <si>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</si>
  <si>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</si>
  <si>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</si>
  <si>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</si>
  <si>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</si>
  <si>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</si>
  <si>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</si>
  <si>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</si>
  <si>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</si>
  <si>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</si>
  <si>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</si>
  <si>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</si>
  <si>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</si>
  <si>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</si>
  <si>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</si>
  <si>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</si>
  <si>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</si>
  <si>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</si>
  <si>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</si>
  <si>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</si>
  <si>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</si>
  <si>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</si>
  <si>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</si>
  <si>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</si>
  <si>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</si>
  <si>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</si>
  <si>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</si>
  <si>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</si>
  <si>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</si>
  <si>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</si>
  <si>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</si>
  <si>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</si>
  <si>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</si>
  <si>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</si>
  <si>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</si>
  <si>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</si>
  <si>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</si>
  <si>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</si>
  <si>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</si>
  <si>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</si>
  <si>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</si>
  <si>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</si>
  <si>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</si>
  <si>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</si>
  <si>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</si>
  <si>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</si>
  <si>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</si>
  <si>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</si>
  <si>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</si>
  <si>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</si>
  <si>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</si>
  <si>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</si>
  <si>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</si>
  <si>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</si>
  <si>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</si>
  <si>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</si>
  <si>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</si>
  <si>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</si>
  <si>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</si>
  <si>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</si>
  <si>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</si>
  <si>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</si>
  <si>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</si>
  <si>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</si>
  <si>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</si>
  <si>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</si>
  <si>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</si>
  <si>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</si>
  <si>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</si>
  <si>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</si>
  <si>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</si>
  <si>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</si>
  <si>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</si>
  <si>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</si>
  <si>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</si>
  <si>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</si>
  <si>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</si>
  <si>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</si>
  <si>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</si>
  <si>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</si>
  <si>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</si>
  <si>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</si>
  <si>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</si>
  <si>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</si>
  <si>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</si>
  <si>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</si>
  <si>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</si>
  <si>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</si>
  <si>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</si>
  <si>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</si>
  <si>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</si>
  <si>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</si>
  <si>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</si>
  <si>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</si>
  <si>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</si>
  <si>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</si>
  <si>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</si>
  <si>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</si>
  <si>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</si>
  <si>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</si>
  <si>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</si>
  <si>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</si>
  <si>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</si>
  <si>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</si>
  <si>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</si>
  <si>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</si>
  <si>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</si>
  <si>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</si>
  <si>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</si>
  <si>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</si>
  <si>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</si>
  <si>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</si>
  <si>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</si>
  <si>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</si>
  <si>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</si>
  <si>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</si>
  <si>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</si>
  <si>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</si>
  <si>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</si>
  <si>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</si>
  <si>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</si>
  <si>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</si>
  <si>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</si>
  <si>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</si>
  <si>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</si>
  <si>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</si>
  <si>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</si>
  <si>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</si>
  <si>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</si>
  <si>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</si>
  <si>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</si>
  <si>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</si>
  <si>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</si>
  <si>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</si>
  <si>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</si>
  <si>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</si>
  <si>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</si>
  <si>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</si>
  <si>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</si>
  <si>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</si>
  <si>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</si>
  <si>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</si>
  <si>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</si>
  <si>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</si>
  <si>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</si>
  <si>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</si>
  <si>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</si>
  <si>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</si>
  <si>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</si>
  <si>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</si>
  <si>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</si>
  <si>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</si>
  <si>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</si>
  <si>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</si>
  <si>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</si>
  <si>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</si>
  <si>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</si>
  <si>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</si>
  <si>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</si>
  <si>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</si>
  <si>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</si>
  <si>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</si>
  <si>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</si>
  <si>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</si>
  <si>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</si>
  <si>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</si>
  <si>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</si>
  <si>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</si>
  <si>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</si>
  <si>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</si>
  <si>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</si>
  <si>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</si>
  <si>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</si>
  <si>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</si>
  <si>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</si>
  <si>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</si>
  <si>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</si>
  <si>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</si>
  <si>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</si>
  <si>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</si>
  <si>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</si>
  <si>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</si>
  <si>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</si>
  <si>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</si>
  <si>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</si>
  <si>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</si>
  <si>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</si>
  <si>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</si>
  <si>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</si>
  <si>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</si>
  <si>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</si>
  <si>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</si>
  <si>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</si>
  <si>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</si>
  <si>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</si>
  <si>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</si>
  <si>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</si>
  <si>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</si>
  <si>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</si>
  <si>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</si>
  <si>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</si>
  <si>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</si>
  <si>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</si>
  <si>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</si>
  <si>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</si>
  <si>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</si>
  <si>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</si>
  <si>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</si>
  <si>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</si>
  <si>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</si>
  <si>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</si>
  <si>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</si>
  <si>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</si>
  <si>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</si>
  <si>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</si>
  <si>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</si>
  <si>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</si>
  <si>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</si>
  <si>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</si>
  <si>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</si>
  <si>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</si>
  <si>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</si>
  <si>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</si>
  <si>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</si>
  <si>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</si>
  <si>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</si>
  <si>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</si>
  <si>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</si>
  <si>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</si>
  <si>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</si>
  <si>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</si>
  <si>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</si>
  <si>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</si>
  <si>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</si>
  <si>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</si>
  <si>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</si>
  <si>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</si>
  <si>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</si>
  <si>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</si>
  <si>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</si>
  <si>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</si>
  <si>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</si>
  <si>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</si>
  <si>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</si>
  <si>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</si>
  <si>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</si>
  <si>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</si>
  <si>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</si>
  <si>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</si>
  <si>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</si>
  <si>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</si>
  <si>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</si>
  <si>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</si>
  <si>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</si>
  <si>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</si>
  <si>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</si>
  <si>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</si>
  <si>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</si>
  <si>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</si>
  <si>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</si>
  <si>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</si>
  <si>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</si>
  <si>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</si>
  <si>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</si>
  <si>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</si>
  <si>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</si>
  <si>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</si>
  <si>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</si>
  <si>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</si>
  <si>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</si>
  <si>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</si>
  <si>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</si>
  <si>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</si>
  <si>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</si>
  <si>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</si>
  <si>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</si>
  <si>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</si>
  <si>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</si>
  <si>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</si>
  <si>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</si>
  <si>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</si>
  <si>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</si>
  <si>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</si>
  <si>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</si>
  <si>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</si>
  <si>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</si>
  <si>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</si>
  <si>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</si>
  <si>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</si>
  <si>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</si>
  <si>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</si>
  <si>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</si>
  <si>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</si>
  <si>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</si>
  <si>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</si>
  <si>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</si>
  <si>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</si>
  <si>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</si>
  <si>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</si>
  <si>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</si>
  <si>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</si>
  <si>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</si>
  <si>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</si>
  <si>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</si>
  <si>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</si>
  <si>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</si>
  <si>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</si>
  <si>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</si>
  <si>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</si>
  <si>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</si>
  <si>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</si>
  <si>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</si>
  <si>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</si>
  <si>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</si>
  <si>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</si>
  <si>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</si>
  <si>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</si>
  <si>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</si>
  <si>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</si>
  <si>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</si>
  <si>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</si>
  <si>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</si>
  <si>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</si>
  <si>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</si>
  <si>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</si>
  <si>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</si>
  <si>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</si>
  <si>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</si>
  <si>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</si>
  <si>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</si>
  <si>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</si>
  <si>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</si>
  <si>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</si>
  <si>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</si>
  <si>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</si>
  <si>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</si>
  <si>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</si>
  <si>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</si>
  <si>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</si>
  <si>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</si>
  <si>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</si>
  <si>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</si>
  <si>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</si>
  <si>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</si>
  <si>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</si>
  <si>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</si>
  <si>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</si>
  <si>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</si>
  <si>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</si>
  <si>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</si>
  <si>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</si>
  <si>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</si>
  <si>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</si>
  <si>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</si>
  <si>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</si>
  <si>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</si>
  <si>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</si>
  <si>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</si>
  <si>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</si>
  <si>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</si>
  <si>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</si>
  <si>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</si>
  <si>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</si>
  <si>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</si>
  <si>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</si>
  <si>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</si>
  <si>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</si>
  <si>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</si>
  <si>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</si>
  <si>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</si>
  <si>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</si>
  <si>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</si>
  <si>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</si>
  <si>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</si>
  <si>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</si>
  <si>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</si>
  <si>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</si>
  <si>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</si>
  <si>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</si>
  <si>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</si>
  <si>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</si>
  <si>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</si>
  <si>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</si>
  <si>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</si>
  <si>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</si>
  <si>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</si>
  <si>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</si>
  <si>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</si>
  <si>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</si>
  <si>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</si>
  <si>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</si>
  <si>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</si>
  <si>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</si>
  <si>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</si>
  <si>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</si>
  <si>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</si>
  <si>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</si>
  <si>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</si>
  <si>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</si>
  <si>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</si>
  <si>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</si>
  <si>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</si>
  <si>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</si>
  <si>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</si>
  <si>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</si>
  <si>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</si>
  <si>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</si>
  <si>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</si>
  <si>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</si>
  <si>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</si>
  <si>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</si>
  <si>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</si>
  <si>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</si>
  <si>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</si>
  <si>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</si>
  <si>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</si>
  <si>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</si>
  <si>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</si>
  <si>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</si>
  <si>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</si>
  <si>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</si>
  <si>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</si>
  <si>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</si>
  <si>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</si>
  <si>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</si>
  <si>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</si>
  <si>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</si>
  <si>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</si>
  <si>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</si>
  <si>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</si>
  <si>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</si>
  <si>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</si>
  <si>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</si>
  <si>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</si>
  <si>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</si>
  <si>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</si>
  <si>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</si>
  <si>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</si>
  <si>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</si>
  <si>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</si>
  <si>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</si>
  <si>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</si>
  <si>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</si>
  <si>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</si>
  <si>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</si>
  <si>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</si>
  <si>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</si>
  <si>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</si>
  <si>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</si>
  <si>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</si>
  <si>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</si>
  <si>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</si>
  <si>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</si>
  <si>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</si>
  <si>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</si>
  <si>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</si>
  <si>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</si>
  <si>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</si>
  <si>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</si>
  <si>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</si>
  <si>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</si>
  <si>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</si>
  <si>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</si>
  <si>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</si>
  <si>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</si>
  <si>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</si>
  <si>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</si>
  <si>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</si>
  <si>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</si>
  <si>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</si>
  <si>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</si>
  <si>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</si>
  <si>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</si>
  <si>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</si>
  <si>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</si>
  <si>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</si>
  <si>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</si>
  <si>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</si>
  <si>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</si>
  <si>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</si>
  <si>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</si>
  <si>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</si>
  <si>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</si>
  <si>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</si>
  <si>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</si>
  <si>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</si>
  <si>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</si>
  <si>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</si>
  <si>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</si>
  <si>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</si>
  <si>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</si>
  <si>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</si>
  <si>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</si>
  <si>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</si>
  <si>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</si>
  <si>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</si>
  <si>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</si>
  <si>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</si>
  <si>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</si>
  <si>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</si>
  <si>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</si>
  <si>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</si>
  <si>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</si>
  <si>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</si>
  <si>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</si>
  <si>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</si>
  <si>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</si>
  <si>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</si>
  <si>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</si>
  <si>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</si>
  <si>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</si>
  <si>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</si>
  <si>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</si>
  <si>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</si>
  <si>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</si>
  <si>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</si>
  <si>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</si>
  <si>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</si>
  <si>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</si>
  <si>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</si>
  <si>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</si>
  <si>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</si>
  <si>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</si>
  <si>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</si>
  <si>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</si>
  <si>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</si>
  <si>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</si>
  <si>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</si>
  <si>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</si>
  <si>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</si>
  <si>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</si>
  <si>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</si>
  <si>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</si>
  <si>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</si>
  <si>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</si>
  <si>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</si>
  <si>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</si>
  <si>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</si>
  <si>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</si>
  <si>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</si>
  <si>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</si>
  <si>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</si>
  <si>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</si>
  <si>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</si>
  <si>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</si>
  <si>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</si>
  <si>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</si>
  <si>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</si>
  <si>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</si>
  <si>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</si>
  <si>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</si>
  <si>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</si>
  <si>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</si>
  <si>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</si>
  <si>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</si>
  <si>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</si>
  <si>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</si>
  <si>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</si>
  <si>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</si>
  <si>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</si>
  <si>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</si>
  <si>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</si>
  <si>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</si>
  <si>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</si>
  <si>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</si>
  <si>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</si>
  <si>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</si>
  <si>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</si>
  <si>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</si>
  <si>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</si>
  <si>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</si>
  <si>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</si>
  <si>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</si>
  <si>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</si>
  <si>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</si>
  <si>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</si>
  <si>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</si>
  <si>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</si>
  <si>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</si>
  <si>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</si>
  <si>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</si>
  <si>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</si>
  <si>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</si>
  <si>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</si>
  <si>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</si>
  <si>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</si>
  <si>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</si>
  <si>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</si>
  <si>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</si>
  <si>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</si>
  <si>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</si>
  <si>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</si>
  <si>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</si>
  <si>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</si>
  <si>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</si>
  <si>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</si>
  <si>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</si>
  <si>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</si>
  <si>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</si>
  <si>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</si>
  <si>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</si>
  <si>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</si>
  <si>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</si>
  <si>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</si>
  <si>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</si>
  <si>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</si>
  <si>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</si>
  <si>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</si>
  <si>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</si>
  <si>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</si>
  <si>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</si>
  <si>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</si>
  <si>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</si>
  <si>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</si>
  <si>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</si>
  <si>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</si>
  <si>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</si>
  <si>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</si>
  <si>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</si>
  <si>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</si>
  <si>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</si>
  <si>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</si>
  <si>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</si>
  <si>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</si>
  <si>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</si>
  <si>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</si>
  <si>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</si>
  <si>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</si>
  <si>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</si>
  <si>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</si>
  <si>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</si>
  <si>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</si>
  <si>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</si>
  <si>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</si>
  <si>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</si>
  <si>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</si>
  <si>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</si>
  <si>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</si>
  <si>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</si>
  <si>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</si>
  <si>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</si>
  <si>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</si>
  <si>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</si>
  <si>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</si>
  <si>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</si>
  <si>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</si>
  <si>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</si>
  <si>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</si>
  <si>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</si>
  <si>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</si>
  <si>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</si>
  <si>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</si>
  <si>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</si>
  <si>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</si>
  <si>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</si>
  <si>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</si>
  <si>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</si>
  <si>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</si>
  <si>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</si>
  <si>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</si>
  <si>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</si>
  <si>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</si>
  <si>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</si>
  <si>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</si>
  <si>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</si>
  <si>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</si>
  <si>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</si>
  <si>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</si>
  <si>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</si>
  <si>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</si>
  <si>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</si>
  <si>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</si>
  <si>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</si>
  <si>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</si>
  <si>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</si>
  <si>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</si>
  <si>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</si>
  <si>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</si>
  <si>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</si>
  <si>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</si>
  <si>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</si>
  <si>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</si>
  <si>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</si>
  <si>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</si>
  <si>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</si>
  <si>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</si>
  <si>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</si>
  <si>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</si>
  <si>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</si>
  <si>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</si>
  <si>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</si>
  <si>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</si>
  <si>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</si>
  <si>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</si>
  <si>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</si>
  <si>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</si>
  <si>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</si>
  <si>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</si>
  <si>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</si>
  <si>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</si>
  <si>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</si>
  <si>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</si>
  <si>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</si>
  <si>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</si>
  <si>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</si>
  <si>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</si>
  <si>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</si>
  <si>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</si>
  <si>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</si>
  <si>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</si>
  <si>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</si>
  <si>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</si>
  <si>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</si>
  <si>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</si>
  <si>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</si>
  <si>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</si>
  <si>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</si>
  <si>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</si>
  <si>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</si>
  <si>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</si>
  <si>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</si>
  <si>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</si>
  <si>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</si>
  <si>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</si>
  <si>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</si>
  <si>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</si>
  <si>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</si>
  <si>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</si>
  <si>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</si>
  <si>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</si>
  <si>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</si>
  <si>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</si>
  <si>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</si>
  <si>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</si>
  <si>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</si>
  <si>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</si>
  <si>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</si>
  <si>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</si>
  <si>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</si>
  <si>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</si>
  <si>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</si>
  <si>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</si>
  <si>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</si>
  <si>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</si>
  <si>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</si>
  <si>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</si>
  <si>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</si>
  <si>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</si>
  <si>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</si>
  <si>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</si>
  <si>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</si>
  <si>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</si>
  <si>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</si>
  <si>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</si>
  <si>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</si>
  <si>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</si>
  <si>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</si>
  <si>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</si>
  <si>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</si>
  <si>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</si>
  <si>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</si>
  <si>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</si>
  <si>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</si>
  <si>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</si>
  <si>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</si>
  <si>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</si>
  <si>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</si>
  <si>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</si>
  <si>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</si>
  <si>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</si>
  <si>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</si>
  <si>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</si>
  <si>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</si>
  <si>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</si>
  <si>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</si>
  <si>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</si>
  <si>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</si>
  <si>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</si>
  <si>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</si>
  <si>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</si>
  <si>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</si>
  <si>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</si>
  <si>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</si>
  <si>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</si>
  <si>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</si>
  <si>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</si>
  <si>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</si>
  <si>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</si>
  <si>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</si>
  <si>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</si>
  <si>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</si>
  <si>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</si>
  <si>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</si>
  <si>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</si>
  <si>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</si>
  <si>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</si>
  <si>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</si>
  <si>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</si>
  <si>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</si>
  <si>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</si>
  <si>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</si>
  <si>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</si>
  <si>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</si>
  <si>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</si>
  <si>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</si>
  <si>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</si>
  <si>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</si>
  <si>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</si>
  <si>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</si>
  <si>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</si>
  <si>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</si>
  <si>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</si>
  <si>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</si>
  <si>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</si>
  <si>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</si>
  <si>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</si>
  <si>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</si>
  <si>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</si>
  <si>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</si>
  <si>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</si>
  <si>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</si>
  <si>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</si>
  <si>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</si>
  <si>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</si>
  <si>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</si>
  <si>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</si>
  <si>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</si>
  <si>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</si>
  <si>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</si>
  <si>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</si>
  <si>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</si>
  <si>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</si>
  <si>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</si>
  <si>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</si>
  <si>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</si>
  <si>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</si>
  <si>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</si>
  <si>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</si>
  <si>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</si>
  <si>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</si>
  <si>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</si>
  <si>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</si>
  <si>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</si>
  <si>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</si>
  <si>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</si>
  <si>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</si>
  <si>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</si>
  <si>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</si>
  <si>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</si>
  <si>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</si>
  <si>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</si>
  <si>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</si>
  <si>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</si>
  <si>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</si>
  <si>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</si>
  <si>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</si>
  <si>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</si>
  <si>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</si>
  <si>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</si>
  <si>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</si>
  <si>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</si>
  <si>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</si>
  <si>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</si>
  <si>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</si>
  <si>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</si>
  <si>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</si>
  <si>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</si>
  <si>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</si>
  <si>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</si>
  <si>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</si>
  <si>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</si>
  <si>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</si>
  <si>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</si>
  <si>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</si>
  <si>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</si>
  <si>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</si>
  <si>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</si>
  <si>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</si>
  <si>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</si>
  <si>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</si>
  <si>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</si>
  <si>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</si>
  <si>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</si>
  <si>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</si>
  <si>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</si>
  <si>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</si>
  <si>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</si>
  <si>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</si>
  <si>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</si>
  <si>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</si>
  <si>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</si>
  <si>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</si>
  <si>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</si>
  <si>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</si>
  <si>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</si>
  <si>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</si>
  <si>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</si>
  <si>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</si>
  <si>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</si>
  <si>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</si>
  <si>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</si>
  <si>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</si>
  <si>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</si>
  <si>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</si>
  <si>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</si>
  <si>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</si>
  <si>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</si>
  <si>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</si>
  <si>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</si>
  <si>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</si>
  <si>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</si>
  <si>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</si>
  <si>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</si>
  <si>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</si>
  <si>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</si>
  <si>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</si>
  <si>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</si>
  <si>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</si>
  <si>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</si>
  <si>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</si>
  <si>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</si>
  <si>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</si>
  <si>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</si>
  <si>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</si>
  <si>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</si>
  <si>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</si>
  <si>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</si>
  <si>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</si>
  <si>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</si>
  <si>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</si>
  <si>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</si>
  <si>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</si>
  <si>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</si>
  <si>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</si>
  <si>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</si>
  <si>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</si>
  <si>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</si>
  <si>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</si>
  <si>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</si>
  <si>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</si>
  <si>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</si>
  <si>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</si>
  <si>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</si>
  <si>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</si>
  <si>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</si>
  <si>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</si>
  <si>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</si>
  <si>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</si>
  <si>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</si>
  <si>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</si>
  <si>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</si>
  <si>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</si>
  <si>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</si>
  <si>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</si>
  <si>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</si>
  <si>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</si>
  <si>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</si>
  <si>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</si>
  <si>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</si>
  <si>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</si>
  <si>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</si>
  <si>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</si>
  <si>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</si>
  <si>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</si>
  <si>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</si>
  <si>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</si>
  <si>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</si>
  <si>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</si>
  <si>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</si>
  <si>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</si>
  <si>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</si>
  <si>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</si>
  <si>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</si>
  <si>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</si>
  <si>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</si>
  <si>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</si>
  <si>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</si>
  <si>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</si>
  <si>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</si>
  <si>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</si>
  <si>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</si>
  <si>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</si>
  <si>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</si>
  <si>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</si>
  <si>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</si>
  <si>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</si>
  <si>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</si>
  <si>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</si>
  <si>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</si>
  <si>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</si>
  <si>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</si>
  <si>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</si>
  <si>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</si>
  <si>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</si>
  <si>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</si>
  <si>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</si>
  <si>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</si>
  <si>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</si>
  <si>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</si>
  <si>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</si>
  <si>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</si>
  <si>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</si>
  <si>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</si>
  <si>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</si>
  <si>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</si>
  <si>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</si>
  <si>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</si>
  <si>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</si>
  <si>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</si>
  <si>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</si>
  <si>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</si>
  <si>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</si>
  <si>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</si>
  <si>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</si>
  <si>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</si>
  <si>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</si>
  <si>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</si>
  <si>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</si>
  <si>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</si>
  <si>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</si>
  <si>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</si>
  <si>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</si>
  <si>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</si>
  <si>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</si>
  <si>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</si>
  <si>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</si>
  <si>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</si>
  <si>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</si>
  <si>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</si>
  <si>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</si>
  <si>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</si>
  <si>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</si>
  <si>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</si>
  <si>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</si>
  <si>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</si>
  <si>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</si>
  <si>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</si>
  <si>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</si>
  <si>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</si>
  <si>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</si>
  <si>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</si>
  <si>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</si>
  <si>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</si>
  <si>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</si>
  <si>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</si>
  <si>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</si>
  <si>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</si>
  <si>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</si>
  <si>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</si>
  <si>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</si>
  <si>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</si>
  <si>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</si>
  <si>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</si>
  <si>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</si>
  <si>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</si>
  <si>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</si>
  <si>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</si>
  <si>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</si>
  <si>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</si>
  <si>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</si>
  <si>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</si>
  <si>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</si>
  <si>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</si>
  <si>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</si>
  <si>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</si>
  <si>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</si>
  <si>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</si>
  <si>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</si>
  <si>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</si>
  <si>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</si>
  <si>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</si>
  <si>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</si>
  <si>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</si>
  <si>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</si>
  <si>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</si>
  <si>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</si>
  <si>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</si>
  <si>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</si>
  <si>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</si>
  <si>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</si>
  <si>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</si>
  <si>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</si>
  <si>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</si>
  <si>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</si>
  <si>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</si>
  <si>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</si>
  <si>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</si>
  <si>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</si>
  <si>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</si>
  <si>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</si>
  <si>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</si>
  <si>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</si>
  <si>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</si>
  <si>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</si>
  <si>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</si>
  <si>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</si>
  <si>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</si>
  <si>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</si>
  <si>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</si>
  <si>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</si>
  <si>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</si>
  <si>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</si>
  <si>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</si>
  <si>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</si>
  <si>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</si>
  <si>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</si>
  <si>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</si>
  <si>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</si>
  <si>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</si>
  <si>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</si>
  <si>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</si>
  <si>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</si>
  <si>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</si>
  <si>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</si>
  <si>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</si>
  <si>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</si>
  <si>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</si>
  <si>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</si>
  <si>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</si>
  <si>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</si>
  <si>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</si>
  <si>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</si>
  <si>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</si>
  <si>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</si>
  <si>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</si>
  <si>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</si>
  <si>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</si>
  <si>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</si>
  <si>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</si>
  <si>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</si>
  <si>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</si>
  <si>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</si>
  <si>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</si>
  <si>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</si>
  <si>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</si>
  <si>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</si>
  <si>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</si>
  <si>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</si>
  <si>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</si>
  <si>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</si>
  <si>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</si>
  <si>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</si>
  <si>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</si>
  <si>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</si>
  <si>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</si>
  <si>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</si>
  <si>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</si>
  <si>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</si>
  <si>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</si>
  <si>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</si>
  <si>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</si>
  <si>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</si>
  <si>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</si>
  <si>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</si>
  <si>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</si>
  <si>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</si>
  <si>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</si>
  <si>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</si>
  <si>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</si>
  <si>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</si>
  <si>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</si>
  <si>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</si>
  <si>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</si>
  <si>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</si>
  <si>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</si>
  <si>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</si>
  <si>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</si>
  <si>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</si>
  <si>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</si>
  <si>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</si>
  <si>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</si>
  <si>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</si>
  <si>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</si>
  <si>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</si>
  <si>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</si>
  <si>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</si>
  <si>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</si>
  <si>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</si>
  <si>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</si>
  <si>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</si>
  <si>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</si>
  <si>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</si>
  <si>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</si>
  <si>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</si>
  <si>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</si>
  <si>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</si>
  <si>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</si>
  <si>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</si>
  <si>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</si>
  <si>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</si>
  <si>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</si>
  <si>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</si>
  <si>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</si>
  <si>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</si>
  <si>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</si>
  <si>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</si>
  <si>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</si>
  <si>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</si>
  <si>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</si>
  <si>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</si>
  <si>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</si>
  <si>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</si>
  <si>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</si>
  <si>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</si>
  <si>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</si>
  <si>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</si>
  <si>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</si>
  <si>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</si>
  <si>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</si>
  <si>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</si>
  <si>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</si>
  <si>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</si>
  <si>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</si>
  <si>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</si>
  <si>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</si>
  <si>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</si>
  <si>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</si>
  <si>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</si>
  <si>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</si>
  <si>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</si>
  <si>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</si>
  <si>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</si>
  <si>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</si>
  <si>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</si>
  <si>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</si>
  <si>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</si>
  <si>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</si>
  <si>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</si>
  <si>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</si>
  <si>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</si>
  <si>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</si>
  <si>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</si>
  <si>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</si>
  <si>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</si>
  <si>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</si>
  <si>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</si>
  <si>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</si>
  <si>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</si>
  <si>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</si>
  <si>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</si>
  <si>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</si>
  <si>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</si>
  <si>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</si>
  <si>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</si>
  <si>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</si>
  <si>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</si>
  <si>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</si>
  <si>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</si>
  <si>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</si>
  <si>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</si>
  <si>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</si>
  <si>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</si>
  <si>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</si>
  <si>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</si>
  <si>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</si>
  <si>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</si>
  <si>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</si>
  <si>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</si>
  <si>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</si>
  <si>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</si>
  <si>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</si>
  <si>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</si>
  <si>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</si>
  <si>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</si>
  <si>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</si>
  <si>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</si>
  <si>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</si>
  <si>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</si>
  <si>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</si>
  <si>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</si>
  <si>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</si>
  <si>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</si>
  <si>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</si>
  <si>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</si>
  <si>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</si>
  <si>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</si>
  <si>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</si>
  <si>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</si>
  <si>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</si>
  <si>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</si>
  <si>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</si>
  <si>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</si>
  <si>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</si>
  <si>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</si>
  <si>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</si>
  <si>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</si>
  <si>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</si>
  <si>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</si>
  <si>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</si>
  <si>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</si>
  <si>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</si>
  <si>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</si>
  <si>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</si>
  <si>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</si>
  <si>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</si>
  <si>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</si>
  <si>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</si>
  <si>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</si>
  <si>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</si>
  <si>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</si>
  <si>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</si>
  <si>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</si>
  <si>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</si>
  <si>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</si>
  <si>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</si>
  <si>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</si>
  <si>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</si>
  <si>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</si>
  <si>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</si>
  <si>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</si>
  <si>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</si>
  <si>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</si>
  <si>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</si>
  <si>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</si>
  <si>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</si>
  <si>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</si>
  <si>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</si>
  <si>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</si>
  <si>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</si>
  <si>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</si>
  <si>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</si>
  <si>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</si>
  <si>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</si>
  <si>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</si>
  <si>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</si>
  <si>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</si>
  <si>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</si>
  <si>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</si>
  <si>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</si>
  <si>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</si>
  <si>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</si>
  <si>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</si>
  <si>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</si>
  <si>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</si>
  <si>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</si>
  <si>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</si>
  <si>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</si>
  <si>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</si>
  <si>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</si>
  <si>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</si>
  <si>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</si>
  <si>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</si>
  <si>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</si>
  <si>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</si>
  <si>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</si>
  <si>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</si>
  <si>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</si>
  <si>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</si>
  <si>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</si>
  <si>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</si>
  <si>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</si>
  <si>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</si>
  <si>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</si>
  <si>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</si>
  <si>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</si>
  <si>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</si>
  <si>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</si>
  <si>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</si>
  <si>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</si>
  <si>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</si>
  <si>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</si>
  <si>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</si>
  <si>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</si>
  <si>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</si>
  <si>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</si>
  <si>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</si>
  <si>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</si>
  <si>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</si>
  <si>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</si>
  <si>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</si>
  <si>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</si>
  <si>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</si>
  <si>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</si>
  <si>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</si>
  <si>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</si>
  <si>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</si>
  <si>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</si>
  <si>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</si>
  <si>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</si>
  <si>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</si>
  <si>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</si>
  <si>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</si>
  <si>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</si>
  <si>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</si>
  <si>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</si>
  <si>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</si>
  <si>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</si>
  <si>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</si>
  <si>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</si>
  <si>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</si>
  <si>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</si>
  <si>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</si>
  <si>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</si>
  <si>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</si>
  <si>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</si>
  <si>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</si>
  <si>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</si>
  <si>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</si>
  <si>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</si>
  <si>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</si>
  <si>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</si>
  <si>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</si>
  <si>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</si>
  <si>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</si>
  <si>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</si>
  <si>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</si>
  <si>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</si>
  <si>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</si>
  <si>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</si>
  <si>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</si>
  <si>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</si>
  <si>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</si>
  <si>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</si>
  <si>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</si>
  <si>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</si>
  <si>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</si>
  <si>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</si>
  <si>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</si>
  <si>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</si>
  <si>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</si>
  <si>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</si>
  <si>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</si>
  <si>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</si>
  <si>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</si>
  <si>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</si>
  <si>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</si>
  <si>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</si>
  <si>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</si>
  <si>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</si>
  <si>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</si>
  <si>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</si>
  <si>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</si>
  <si>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</si>
  <si>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</si>
  <si>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</si>
  <si>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</si>
  <si>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</si>
  <si>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</si>
  <si>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</si>
  <si>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</si>
  <si>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</si>
  <si>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</si>
  <si>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</si>
  <si>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</si>
  <si>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</si>
  <si>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</si>
  <si>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</si>
  <si>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</si>
  <si>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</si>
  <si>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</si>
  <si>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</si>
  <si>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</si>
  <si>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</si>
  <si>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</si>
  <si>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</si>
  <si>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</si>
  <si>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</si>
  <si>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</si>
  <si>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</si>
  <si>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</si>
  <si>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</si>
  <si>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</si>
  <si>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</si>
  <si>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</si>
  <si>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</si>
  <si>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</si>
  <si>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</si>
  <si>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</si>
  <si>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</si>
  <si>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</si>
  <si>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</si>
  <si>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</si>
  <si>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</si>
  <si>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</si>
  <si>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</si>
  <si>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</si>
  <si>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</si>
  <si>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</si>
  <si>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</si>
  <si>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</si>
  <si>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</si>
  <si>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</si>
  <si>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</si>
  <si>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</si>
  <si>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</si>
  <si>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</si>
  <si>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</si>
  <si>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</si>
  <si>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</si>
  <si>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</si>
  <si>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</si>
  <si>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</si>
  <si>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</si>
  <si>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</si>
  <si>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</si>
  <si>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</si>
  <si>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</si>
  <si>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</si>
  <si>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</si>
  <si>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</si>
  <si>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</si>
  <si>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</si>
  <si>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</si>
  <si>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</si>
  <si>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</si>
  <si>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</si>
  <si>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</si>
  <si>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</si>
  <si>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</si>
  <si>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</si>
  <si>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</si>
  <si>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</si>
  <si>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</si>
  <si>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</si>
  <si>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</si>
  <si>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</si>
  <si>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</si>
  <si>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</si>
  <si>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</si>
  <si>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</si>
  <si>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</si>
  <si>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</si>
  <si>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</si>
  <si>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</si>
  <si>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</si>
  <si>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</si>
  <si>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</si>
  <si>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</si>
  <si>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</si>
  <si>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</si>
  <si>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</si>
  <si>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</si>
  <si>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</si>
  <si>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</si>
  <si>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</si>
  <si>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</si>
  <si>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</si>
  <si>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</si>
  <si>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</si>
  <si>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</si>
  <si>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</si>
  <si>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</si>
  <si>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</si>
  <si>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</si>
  <si>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</si>
  <si>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</si>
  <si>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</si>
  <si>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</si>
  <si>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</si>
  <si>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</si>
  <si>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</si>
  <si>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</si>
  <si>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</si>
  <si>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</si>
  <si>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</si>
  <si>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</si>
  <si>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</si>
  <si>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</si>
  <si>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</si>
  <si>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</si>
  <si>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</si>
  <si>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</si>
  <si>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</si>
  <si>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</si>
  <si>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</si>
  <si>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</si>
  <si>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</si>
  <si>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</si>
  <si>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</si>
  <si>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</si>
  <si>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</si>
  <si>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</si>
  <si>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</si>
  <si>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</si>
  <si>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</si>
  <si>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</si>
  <si>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</si>
  <si>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</si>
  <si>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</si>
  <si>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</si>
  <si>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</si>
  <si>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</si>
  <si>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</si>
  <si>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</si>
  <si>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</si>
  <si>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</si>
  <si>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</si>
  <si>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</si>
  <si>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</si>
  <si>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</si>
  <si>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</si>
  <si>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</si>
  <si>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</si>
  <si>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</si>
  <si>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</si>
  <si>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</si>
  <si>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</si>
  <si>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</si>
  <si>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</si>
  <si>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</si>
  <si>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</si>
  <si>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</si>
  <si>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</si>
  <si>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</si>
  <si>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</si>
  <si>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</si>
  <si>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</si>
  <si>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</si>
  <si>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</si>
  <si>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</si>
  <si>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</si>
  <si>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</si>
  <si>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</si>
  <si>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</si>
  <si>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</si>
  <si>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</si>
  <si>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</si>
  <si>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</si>
  <si>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</si>
  <si>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</si>
  <si>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</si>
  <si>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</si>
  <si>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</si>
  <si>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</si>
  <si>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</si>
  <si>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</si>
  <si>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</si>
  <si>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</si>
  <si>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</si>
  <si>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</si>
  <si>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</si>
  <si>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</si>
  <si>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</si>
  <si>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</si>
  <si>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</si>
  <si>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</si>
  <si>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</si>
  <si>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</si>
  <si>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</si>
  <si>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</si>
  <si>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</si>
  <si>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</si>
  <si>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</si>
  <si>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</si>
  <si>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</si>
  <si>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</si>
  <si>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</si>
  <si>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</si>
  <si>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</si>
  <si>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</si>
  <si>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</si>
  <si>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</si>
  <si>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</si>
  <si>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</si>
  <si>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</si>
  <si>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</si>
  <si>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</si>
  <si>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</si>
  <si>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</si>
  <si>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</si>
  <si>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</si>
  <si>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</si>
  <si>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</si>
  <si>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</si>
  <si>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</si>
  <si>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</si>
  <si>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</si>
  <si>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</si>
  <si>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</si>
  <si>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</si>
  <si>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</si>
  <si>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</si>
  <si>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</si>
  <si>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</si>
  <si>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</si>
  <si>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</si>
  <si>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</si>
  <si>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</si>
  <si>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</si>
  <si>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</si>
  <si>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</si>
  <si>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</si>
  <si>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</si>
  <si>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</si>
  <si>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</si>
  <si>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</si>
  <si>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</si>
  <si>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</si>
  <si>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</si>
  <si>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</si>
  <si>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</si>
  <si>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</si>
  <si>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</si>
  <si>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</si>
  <si>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</si>
  <si>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</si>
  <si>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</si>
  <si>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</si>
  <si>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</si>
  <si>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</si>
  <si>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</si>
  <si>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</si>
  <si>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</si>
  <si>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</si>
  <si>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</si>
  <si>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</si>
  <si>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</si>
  <si>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</si>
  <si>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</si>
  <si>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</si>
  <si>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</si>
  <si>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</si>
  <si>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</si>
  <si>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</si>
  <si>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</si>
  <si>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</si>
  <si>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</si>
  <si>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</si>
  <si>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</si>
  <si>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</si>
  <si>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</si>
  <si>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</si>
  <si>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</si>
  <si>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</si>
  <si>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</si>
  <si>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</si>
  <si>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</si>
  <si>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</si>
  <si>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</si>
  <si>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</si>
  <si>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</si>
  <si>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</si>
  <si>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</si>
  <si>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</si>
  <si>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</si>
  <si>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</si>
  <si>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</si>
  <si>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</si>
  <si>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</si>
  <si>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</si>
  <si>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</si>
  <si>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</si>
  <si>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</si>
  <si>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</si>
  <si>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</si>
  <si>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</si>
  <si>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</si>
  <si>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</si>
  <si>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</si>
  <si>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</si>
  <si>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</si>
  <si>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</si>
  <si>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</si>
  <si>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</si>
  <si>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</si>
  <si>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</si>
  <si>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</si>
  <si>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</si>
  <si>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</si>
  <si>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</si>
  <si>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</si>
  <si>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</si>
  <si>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</si>
  <si>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</si>
  <si>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</si>
  <si>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</si>
  <si>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</si>
  <si>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</si>
  <si>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</si>
  <si>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</si>
  <si>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</si>
  <si>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</si>
  <si>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</si>
  <si>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</si>
  <si>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</si>
  <si>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</si>
  <si>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</si>
  <si>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</si>
  <si>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</si>
  <si>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</si>
  <si>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</si>
  <si>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</si>
  <si>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</si>
  <si>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</si>
  <si>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</si>
  <si>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</si>
  <si>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</si>
  <si>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</si>
  <si>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</si>
  <si>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</si>
  <si>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</si>
  <si>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</si>
  <si>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</si>
  <si>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</si>
  <si>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</si>
  <si>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</si>
  <si>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</si>
  <si>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</si>
  <si>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</si>
  <si>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</si>
  <si>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</si>
  <si>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</si>
  <si>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</si>
  <si>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</si>
  <si>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</si>
  <si>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</si>
  <si>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</si>
  <si>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</si>
  <si>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</si>
  <si>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</si>
  <si>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</si>
  <si>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</si>
  <si>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</si>
  <si>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</si>
  <si>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</si>
  <si>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</si>
  <si>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</si>
  <si>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</si>
  <si>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</si>
  <si>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</si>
  <si>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</si>
  <si>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</si>
  <si>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</si>
  <si>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</si>
  <si>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</si>
  <si>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</si>
  <si>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</si>
  <si>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</si>
  <si>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</si>
  <si>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</si>
  <si>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</si>
  <si>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</si>
  <si>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</si>
  <si>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</si>
  <si>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</si>
  <si>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</si>
  <si>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</si>
  <si>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</si>
  <si>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</si>
  <si>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</si>
  <si>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</si>
  <si>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</si>
  <si>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</si>
  <si>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</si>
  <si>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</si>
  <si>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</si>
  <si>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</si>
  <si>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</si>
  <si>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</si>
  <si>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</si>
  <si>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</si>
  <si>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</si>
  <si>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</si>
  <si>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</si>
  <si>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</si>
  <si>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</si>
  <si>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</si>
  <si>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</si>
  <si>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</si>
  <si>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</si>
  <si>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</si>
  <si>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</si>
  <si>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</si>
  <si>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</si>
  <si>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</si>
  <si>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</si>
  <si>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</si>
  <si>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</si>
  <si>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</si>
  <si>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</si>
  <si>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</si>
  <si>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</si>
  <si>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</si>
  <si>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</si>
  <si>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</si>
  <si>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</si>
  <si>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</si>
  <si>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</si>
  <si>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</si>
  <si>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</si>
  <si>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</si>
  <si>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</si>
  <si>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</si>
  <si>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</si>
  <si>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</si>
  <si>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</si>
  <si>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</si>
  <si>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</si>
  <si>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</si>
  <si>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</si>
  <si>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</si>
  <si>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</si>
  <si>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</si>
  <si>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</si>
  <si>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</si>
  <si>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</si>
  <si>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</si>
  <si>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</si>
  <si>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</si>
  <si>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</si>
  <si>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</si>
  <si>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</si>
  <si>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</si>
  <si>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</si>
  <si>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</si>
  <si>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</si>
  <si>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</si>
  <si>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</si>
  <si>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</si>
  <si>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</si>
  <si>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</si>
  <si>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</si>
  <si>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</si>
  <si>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</si>
  <si>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</si>
  <si>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</si>
  <si>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</si>
  <si>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</si>
  <si>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</si>
  <si>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</si>
  <si>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</si>
  <si>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</si>
  <si>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</si>
  <si>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</si>
  <si>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</si>
  <si>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</si>
  <si>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</si>
  <si>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</si>
  <si>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</si>
  <si>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</si>
  <si>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</si>
  <si>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</si>
  <si>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</si>
  <si>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</si>
  <si>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</si>
  <si>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</si>
  <si>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</si>
  <si>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</si>
  <si>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</si>
  <si>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</si>
  <si>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</si>
  <si>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</si>
  <si>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</si>
  <si>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</si>
  <si>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</si>
  <si>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</si>
  <si>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</si>
  <si>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</si>
  <si>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</si>
  <si>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</si>
  <si>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</si>
  <si>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</si>
  <si>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</si>
  <si>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</si>
  <si>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</si>
  <si>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</si>
  <si>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</si>
  <si>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</si>
  <si>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</si>
  <si>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</si>
  <si>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</si>
  <si>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</si>
  <si>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</si>
  <si>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</si>
  <si>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</si>
  <si>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</si>
  <si>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</si>
  <si>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</si>
  <si>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</si>
  <si>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</si>
  <si>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Dubrovnik, 16.10.2020.</t>
  </si>
  <si>
    <t>Jelena Čoić</t>
  </si>
  <si>
    <t>020 446052</t>
  </si>
  <si>
    <t>jcoic@unidu.hr</t>
  </si>
  <si>
    <t>01.06.2019.</t>
  </si>
  <si>
    <t xml:space="preserve">Mobilnost studenata i osoblja unutar programskih zemalja, mobilnost studenata u svrhu studiranja (SMS),u svrhu stručne prakse (SMP),mobilnost zaposlenih u svrhu podučavanja (STA),mobilnost zaposlenika u svrhu osposobljavanja (STA) i potpora za organizaciju (OS) </t>
  </si>
  <si>
    <t>Erasmus+ ključna aktivnost 1 u području visokog obrazovanja;mobilnost studenata i osoblja unutar programskih zemalja K-103.</t>
  </si>
  <si>
    <t>31.05.2023.</t>
  </si>
  <si>
    <t>Erasmus+ ključna aktivnost 1 u području visokog obrazovanja;mobilnost studenata između programskih i partnerskih zemalja K-107.</t>
  </si>
  <si>
    <t>Mobilnost studenata i osoblja između programskih i parnerskih zemalja,potpore za putovanja, individualne potpore i potpore za organizaciju mobilnosti prema slijedećim projektima mobilnosti:Australija, Brazil, Crna Gora, Ruska Federacija, Turkmenistan i SAD.</t>
  </si>
  <si>
    <t>Enhancing Teaching, Learning and Graduate Employability through University-Enterprise Cooperation-ELEGANT</t>
  </si>
  <si>
    <t>Europska komisija Bruxelles</t>
  </si>
  <si>
    <t>15.11.2019.</t>
  </si>
  <si>
    <t>15.11.2022.</t>
  </si>
  <si>
    <t>Projekt Elegant izvodi se u sklopu Erasmus+ programa Suradnja u području unovacija i razmjena dobrih praksi/Izgradnja kapaciteta u visokom obrazovanju.Projektom se namjeravaju prenijeti iskustva u područjima stručne prakse za studente, uključivanje stručnjaka iz gospodarstva u nastavni proces te mentorstva studentskih projekata kako bi se potaknuo razvoj vještina potrebnih za tržište rada.Projekt obuhvaća i unapređenje postojećih nastavnih programa jordanskih i libanonskih sveučilišta kroz usavršavanje nastavnika na partnerskim EU sveučilištima i usavršavanja organizirana u Jordanu i Libanonu od strane nastavnika sa Sveučilišta u Dubrovniku i ostalih partnerskih institucija iz Europske Unije.</t>
  </si>
  <si>
    <t>E+Slem-Entrepreneurial Self-Leadership Education through virtual training</t>
  </si>
  <si>
    <t>01.09.2020.</t>
  </si>
  <si>
    <t>31.08.2023.</t>
  </si>
  <si>
    <t>Projekt E+Slem  provodi se u okviru programa Erasmus+ KA203- Strateška partnerstva u području visokog obrazovanja.Projekt ima za cilj razviti  poduzetničke  vještine srednjoškolaca i sveučilišnih studenata kroz inovativne trening programe samovođenja, svjesnosti i socijalnih vještina.Kroz projekt će se razviti i kurikulum trening programa, video materijale i studije slučaja kao i priručnik koji će omogućiti primjenu ovih programa svim zainteresiranim institucijama.</t>
  </si>
  <si>
    <t>Inspiring Digital Enterpreneurship &amp;awareness-IDEA</t>
  </si>
  <si>
    <t>01.11.2019.</t>
  </si>
  <si>
    <t>31.10.2021.</t>
  </si>
  <si>
    <t>Suradnjom s partnerima iz sedam zemalja razvit će se inovativna otvorena obrazovna platforma s ciljem izgradnje vještina digitalnog poduzetništva.Platforma i nastavni materijali biti će javno dostupni na sedam jezika.</t>
  </si>
  <si>
    <t>Explore Cross-border Aquatic biodiversity-EXCHANGE</t>
  </si>
  <si>
    <t>15.08.2020.</t>
  </si>
  <si>
    <t>14.08.2022.</t>
  </si>
  <si>
    <t>Ministarstvo regionalnog razvoja i fondova Europske unije</t>
  </si>
  <si>
    <t>Glavni cilj projekta je jačanje i diversifikacija turističkih ponuda kroz istraživanje prekogranične vodene biološke raznolikosti kako bi se omogučilo bolje upravljanje i održivo korištenje kulturnog i prirodnog nasljeđa.Ovim je projektom planirano razviti novu turističku poudu u Dubrovniku-turističku rutu Dubrovnik i Akvarij Dubrovnik,koji će se u sklopu projekta rekonstruirati.</t>
  </si>
  <si>
    <t>30.12.2019.</t>
  </si>
  <si>
    <t>30.12.2022.</t>
  </si>
  <si>
    <t>Agrobioraznolikost-osnova za prilagodbu i ublažavanje posljedica klimatskih promjena u poljoprivredi</t>
  </si>
  <si>
    <t>Institut za poljoprivredu i turizam Poreč (Europski fond za regionalni razvoj,Program:OP Konkurentnost i kohezija)</t>
  </si>
  <si>
    <t xml:space="preserve">U ovom projektu,interdisciplinarni tim znanstvenika ima za cilj provesti primijenjena istraživanja u ranjivim sektorima poljoprivrede te prirodnim ekosustavima i bioraznolikosti.Bit će preporučen niz mjera za očuvanje bioraznolikosti divljih sorti kultiviranih vrsta, te za prilagodbu poljoprivredne proizvodnje kroz definiranje mehanizama tolerancije i probir tolerantnih svojti dobrih agronomskih svojstava.Uvažavajući socio-ekonomske pokazitelje preporučit će se modeli hortikulturnih gospodarstava otpornijih na klimatske promjene. </t>
  </si>
  <si>
    <t>Razvoj sustava kontrole i obrane luka od unosa stranih vrsta(ProtectAS)</t>
  </si>
  <si>
    <t>Europski fond za regionalni razvoj,Ministarstvo zaštite okoliša i energetike</t>
  </si>
  <si>
    <t>Cilj projekta je razvoj sustava kontrole i obrane luka od potencijalnog unosa organizama čime će se smanjiti ranjivost obalnog područja na klimatske promjene. Javne, državne i privatne institucije iz domene pomorstva, zaštite okoliša i zdravstva, obrazovne institucije i javnost bit će informirane o ovoj problematici i rezultatima projekta.</t>
  </si>
  <si>
    <t>Brodske balastne vode važan su vektor za prijenos stranih,invazivnih stranih i toksičnih vrsta te patogena preko prirodnih barijera.Cilj projekta je razvoj sustava kontrole i obrane luka od potencijalnog unosa organizama čime će se smanjiti ranjivost obalnog područja na klimatske promjene. Javne, državne i privatne institucije iz domene pomorstva, zaštite okoliša i zdravstva, obrazovne institucije i javnost bit će informirane o ovoj problematici i rezultatima projekta.</t>
  </si>
  <si>
    <t>Knowledge Exchange in sustainable Fisheries management and Aquaculture in the Mediterranean region/FishAqu</t>
  </si>
  <si>
    <t>31.10.2022.</t>
  </si>
  <si>
    <t>Erasmus+ Capacity building-Universidade de Aveiro Portugal</t>
  </si>
  <si>
    <t>Cilj je projekta uspostaviti diplomski studij akvakulture i ribarstva na četiri sveučilišta u Egiptu-Alexandria University, Arab Academy for Science, Technology and Maritime Transport, Matrouh University i Aswan University-koji će biti u skladu s europskim obrazovnim sustavom (Bologna proces), a završeni studenti spremni za tržište rada. U svim koracima od osmišljavanja do pokretanja novog studija pomažu im partneri sa sveučilišta iz zemalja članica EU (Hrvatska-UNIDU, Portugal-UNIAV, Italija-UNIPA, Slovenija-EMUNI)</t>
  </si>
  <si>
    <t>DigIT-izrada standarda zanimanja i standarda kvalifikacija u djelatnostima računarstva</t>
  </si>
  <si>
    <t>ESF, OP Učinkoviti ljudski potencijali(FESB Split)</t>
  </si>
  <si>
    <t xml:space="preserve">Izradom standarda zanimanja i standarda kvalifikacija za zanimanja iz područja računarstva te tehničkih rješenja za povezivanje studijskih programa sa tržištem rada i gospodarstvom povećat će se relevantnost navedenih studijskih programa, a jačanjem kompetencija nastavnika i stvaranjem odgovarajućeg institucionalnog i tehnološkog okvira unaprijediti nastavna djelatnost i kvaliteta studijskih programa prijavitelja i partnera. </t>
  </si>
  <si>
    <t>Erasmus+KA203, University of Liechtenstein</t>
  </si>
  <si>
    <t>Erasmus+ KA203-0609952,Agencija za mobilnost i programe Europske unije</t>
  </si>
  <si>
    <t>Start-up Nacija:Htvatska Tematska mreža za razvoj poduzetništva i samozapošljavanja</t>
  </si>
  <si>
    <t>31.03.2023.</t>
  </si>
  <si>
    <t>02.10.2020.</t>
  </si>
  <si>
    <t>ESF,Ministarstvo rada, mirovinskog sustava,obitelji i socijalne politike</t>
  </si>
  <si>
    <t>Opći cilj projekta je jačanje kapaciteta organizacija civilnoga društva za postizanje učinkovitog dijaloga s javnom upravom, socijalnim partnerima i visokoobrazovnim institucijama u oblikovanju i provođenju reformi, te jačanje socijalnog dijaloga u kontekstu kreiranja boljih uvjeta rada s naglaskom na sezonske poslove, dok je specifični cilj komponente 1 u okviru koje je projekt odobren, razvijanje dijaloga i jačanje suradnje između otganizacija civilnog društva, jedinica lokalne i regionalne samouprave, socijalnih partnera i visokoobrazovnih i znanstvenih institucija s ciljem kreiranja poticajnog okruženja koje će doprinijeti stvaranju kvalitetne suradnje u tematskim područjima od interesa za Republiku Hrvatsku.</t>
  </si>
  <si>
    <t>01.06.2020.</t>
  </si>
  <si>
    <t>MARine Litter cross-border awarenESS and innovation actions</t>
  </si>
  <si>
    <t>31.12.2022.</t>
  </si>
  <si>
    <t>ESF;Regionalna agencija za zaštitu okoliša i prevenciju regije Veneto,ARPAV</t>
  </si>
  <si>
    <t>Namjera projekta MARLESS je pozabaviti se problemom morskog otpada u Jadranskom moru s više aspekata kako bi se dobili vidljivi i konkretni rezultati.Projekt se bavi temom na holistički način kroz šest radnih paketa usmjerenih na problem s više strana obuhvaćajući sve izravno ili neizravno odgovorne čimbenike morskog otpada koji zajedno mogu predstavljati i rješenje problema.</t>
  </si>
  <si>
    <t>SeaClear,Search,identifocAtion and Collection of marine Litter with Autonomous Robots</t>
  </si>
  <si>
    <t>01.01.2020.</t>
  </si>
  <si>
    <t>31.12.2023.</t>
  </si>
  <si>
    <t>HORIZON 2020,Tehničko sveučilište Delft, Nizozemska</t>
  </si>
  <si>
    <t>Projekt SeaClear planira razvoj prvog sustava bespilotnih podvodnih i površinskih plovila za pronalaženje i prikupljanje otpada s morskog dna i iz vodenog stupca.Cilj projekta je upravljati robotima autonomno, bez daljinske intervencije, a u svrhu toga provest će se inovativni sustav za mapiranje,klasifikaciju i upravljanje robotima.Navedene će se značajke prikazati na tri pilot područja gdje će biti postavljen autonomni sustav robota.</t>
  </si>
  <si>
    <t>Innovamare:Developing innovative technologies for sustainability of Adriatic Sea</t>
  </si>
  <si>
    <t>01.07.2020.</t>
  </si>
  <si>
    <t>Interreg Italy-Croatia</t>
  </si>
  <si>
    <t>Projekt InnovaMare osmišljen je kako bi se razvio i uspostavio model inovacijskog ekosustava na području podvodne robotike i senzorike za potrebe kontrole i nadzora onečišćenja u Jadranskom moru.Glavni je cilj projekta poboljšati uvjete na strateškoj i operativnoj razini prekogranične suradnje privatnog i znanstvenog sektora radi poticanja novih tehnoloških rješenja i inovacija u području robotike i senzorike.</t>
  </si>
  <si>
    <t>DATACROSS-Napredne metode i tehnologije u znanosti o podatcima i kooperativnim sustavima</t>
  </si>
  <si>
    <t>01.11.2017.</t>
  </si>
  <si>
    <t>Europski socijalni fond, Fakultet elektrotehnike i računarstva Zagreb</t>
  </si>
  <si>
    <t>Projekt DATACROSS Znanstvenog centra izvrsnosti za znanost istražuje napredne metode i tehnologije u znanosti o podatcima i kooperativnim sustavima u okviru horizontalne teme ICT Hrvatske radi podupiranja razvoja inovacija i kompetitivnosti hrvatskog gospodarstva u svih pet prioritetnih područja S3.Zapošljavanjem više od 40 novih istraživača projekt će omogućiti provođenje svjetski relevantnih znanstvenih istraživanja i prijenos znanja i tehnologija s dugoročnim doprinosom hrvatskom istraživačkom sektoru, gospodarstvu i društvu u cjelini.</t>
  </si>
  <si>
    <t>HKO-ELE-Primjena Hrvatskog kvalifikacijskog okvira za sveučilišne studijske programe u području elektrotehnike</t>
  </si>
  <si>
    <t>22.03.2019.</t>
  </si>
  <si>
    <t>220.09.2021.</t>
  </si>
  <si>
    <t>ESF;Operativni program Učinkoviti ljudski potencijali,2014-2020, Fakultet elektrotehnike, računarstva i informacijskih tehnologija Osijek</t>
  </si>
  <si>
    <t>Projekt će omogućiti izradu revizije struktura postojećih programa u području elektrotehnike i definiranje ishoda učenja koji će biti prilagođeni stalnim i brzim promjenama u sektoru elektrotehnike i ICT-a.</t>
  </si>
  <si>
    <t>Izvrsnost i učinkovitost u visokom obrazovanju u polju ekoomije E4</t>
  </si>
  <si>
    <t>Izvrsnost i učinkovitost u visokom obrazovanju u polju ekoomije E5</t>
  </si>
  <si>
    <t>01.04.2019.</t>
  </si>
  <si>
    <t>01.03.2022.</t>
  </si>
  <si>
    <t>Europski socijalni fond, Ekonomski fakultet Split</t>
  </si>
  <si>
    <t>Cilj projekta je poboljšanje kvalitete,relevantnosti i učinkovitosti visokog obrazovanja kroz razvoj standarda zanimanja i standarda kvalifikacija u polju ekonomije te unapređenje studijskih programa uz razvoj i korištenje modernih metoda učenja i poučavanja.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</si>
</sst>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4" zoomScale="120" zoomScaleNormal="120" workbookViewId="0">
      <selection activeCell="C6" sqref="C6:E6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2198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76674263</v>
      </c>
      <c r="D14" s="163">
        <f>+D15+D16</f>
        <v>71757099</v>
      </c>
      <c r="E14" s="163">
        <f>+E15+E16</f>
        <v>64647559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76674263</v>
      </c>
      <c r="D15" s="166">
        <f>'PLAN PRIHODA I PRIMITAKA '!D68</f>
        <v>71757099</v>
      </c>
      <c r="E15" s="166">
        <f>'PLAN PRIHODA I PRIMITAKA '!D109</f>
        <v>64647559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76718263</v>
      </c>
      <c r="D17" s="170">
        <f>+D18+D19</f>
        <v>77108699</v>
      </c>
      <c r="E17" s="170">
        <f>+E18+E19</f>
        <v>66034959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72747957</v>
      </c>
      <c r="D18" s="172">
        <f>'PLAN RASHODA I IZDATAKA'!D72</f>
        <v>76040199</v>
      </c>
      <c r="E18" s="172">
        <f>'PLAN RASHODA I IZDATAKA'!D92</f>
        <v>65561459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3970306</v>
      </c>
      <c r="D19" s="172">
        <f>'PLAN RASHODA I IZDATAKA'!D80</f>
        <v>1068500</v>
      </c>
      <c r="E19" s="172">
        <f>'PLAN RASHODA I IZDATAKA'!D100</f>
        <v>473500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-44000</v>
      </c>
      <c r="D20" s="163">
        <f>+D14-D17</f>
        <v>-5351600</v>
      </c>
      <c r="E20" s="163">
        <f>+E14-E17</f>
        <v>-1387400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6783000</v>
      </c>
      <c r="D23" s="171">
        <f>'PLAN PRIHODA I PRIMITAKA '!D46</f>
        <v>6739000</v>
      </c>
      <c r="E23" s="171">
        <f>'PLAN PRIHODA I PRIMITAKA '!D87</f>
        <v>1387400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-6739000</v>
      </c>
      <c r="D24" s="175">
        <f>'PLAN PRIHODA I PRIMITAKA '!D48</f>
        <v>-1387400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46422328</v>
      </c>
      <c r="H3" s="185">
        <v>47843843</v>
      </c>
      <c r="I3" s="185">
        <v>48073062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5338660</v>
      </c>
      <c r="H4" s="185">
        <v>5338660</v>
      </c>
      <c r="I4" s="185">
        <v>5338660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/>
      </c>
      <c r="B5" s="139" t="str">
        <f>IF(E5="","",VLOOKUP('Opći dio'!$C$3,'Opći dio'!$L$6:$U$136,9,FALSE))</f>
        <v/>
      </c>
      <c r="C5" s="187" t="str">
        <f t="shared" si="3"/>
        <v/>
      </c>
      <c r="D5" s="138" t="str">
        <f t="shared" si="4"/>
        <v/>
      </c>
      <c r="E5" s="150"/>
      <c r="F5" s="191" t="str">
        <f t="shared" si="5"/>
        <v/>
      </c>
      <c r="G5" s="185"/>
      <c r="H5" s="185"/>
      <c r="I5" s="185"/>
      <c r="K5" s="141" t="str">
        <f t="shared" si="6"/>
        <v/>
      </c>
      <c r="L5" s="141" t="str">
        <f t="shared" si="7"/>
        <v/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6614</v>
      </c>
      <c r="F6" s="191" t="str">
        <f t="shared" si="5"/>
        <v>Prihodi od prodanih proizvoda i robe</v>
      </c>
      <c r="G6" s="185">
        <v>600000</v>
      </c>
      <c r="H6" s="185">
        <v>600000</v>
      </c>
      <c r="I6" s="185">
        <v>600000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31</v>
      </c>
      <c r="D7" s="138" t="str">
        <f t="shared" si="4"/>
        <v>Vlastiti prihodi</v>
      </c>
      <c r="E7" s="150">
        <v>6615</v>
      </c>
      <c r="F7" s="191" t="str">
        <f t="shared" si="5"/>
        <v>Prihodi od pruženih usluga</v>
      </c>
      <c r="G7" s="185">
        <v>3431500</v>
      </c>
      <c r="H7" s="185">
        <v>3831500</v>
      </c>
      <c r="I7" s="185">
        <v>4031500</v>
      </c>
      <c r="K7" s="141" t="str">
        <f t="shared" si="6"/>
        <v>661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43</v>
      </c>
      <c r="D9" s="138" t="str">
        <f t="shared" si="4"/>
        <v>Ostali prihodi za posebne namjene</v>
      </c>
      <c r="E9" s="150">
        <v>652640000</v>
      </c>
      <c r="F9" s="191" t="str">
        <f t="shared" si="5"/>
        <v>Sufinanciranje cijene usluge, participacije i slično</v>
      </c>
      <c r="G9" s="185">
        <v>4800000</v>
      </c>
      <c r="H9" s="185">
        <v>5000000</v>
      </c>
      <c r="I9" s="185">
        <v>5200000</v>
      </c>
      <c r="K9" s="141" t="str">
        <f t="shared" si="6"/>
        <v>652</v>
      </c>
      <c r="L9" s="141" t="str">
        <f t="shared" si="7"/>
        <v>65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43</v>
      </c>
      <c r="D10" s="138" t="str">
        <f t="shared" si="4"/>
        <v>Ostali prihodi za posebne namjene</v>
      </c>
      <c r="E10" s="150">
        <v>652670043</v>
      </c>
      <c r="F10" s="191" t="str">
        <f t="shared" si="5"/>
        <v>Prihodi s naslova osiguranja, refundacije štete i totalne štete izvor 43</v>
      </c>
      <c r="G10" s="185"/>
      <c r="H10" s="185"/>
      <c r="I10" s="185"/>
      <c r="K10" s="141" t="str">
        <f t="shared" si="6"/>
        <v>652</v>
      </c>
      <c r="L10" s="141" t="str">
        <f t="shared" si="7"/>
        <v>65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43</v>
      </c>
      <c r="D11" s="138" t="str">
        <f t="shared" si="4"/>
        <v>Ostali prihodi za posebne namjene</v>
      </c>
      <c r="E11" s="150">
        <v>652680000</v>
      </c>
      <c r="F11" s="191" t="str">
        <f t="shared" si="5"/>
        <v xml:space="preserve">Ostali prihodi za posebne namjene </v>
      </c>
      <c r="G11" s="185">
        <v>186000</v>
      </c>
      <c r="H11" s="185"/>
      <c r="I11" s="185"/>
      <c r="K11" s="141" t="str">
        <f t="shared" si="6"/>
        <v>652</v>
      </c>
      <c r="L11" s="141" t="str">
        <f t="shared" si="7"/>
        <v>65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52</v>
      </c>
      <c r="D13" s="138" t="str">
        <f t="shared" si="4"/>
        <v xml:space="preserve">Ostale pomoći i darovnice </v>
      </c>
      <c r="E13" s="150">
        <v>639310000</v>
      </c>
      <c r="F13" s="191" t="str">
        <f t="shared" si="5"/>
        <v>Tekući prijenosi između proračunskih korisnika istog proračuna temeljem prijenosa EU sredstava</v>
      </c>
      <c r="G13" s="185">
        <v>1380000</v>
      </c>
      <c r="H13" s="185">
        <v>220000</v>
      </c>
      <c r="I13" s="185">
        <v>0</v>
      </c>
      <c r="K13" s="141" t="str">
        <f t="shared" si="6"/>
        <v>639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51</v>
      </c>
      <c r="D15" s="138" t="str">
        <f t="shared" si="4"/>
        <v xml:space="preserve">Pomoći EU </v>
      </c>
      <c r="E15" s="150">
        <v>632311700</v>
      </c>
      <c r="F15" s="191" t="str">
        <f t="shared" si="5"/>
        <v>Tekuće pomoći od institucija i tijela EU - ostalo</v>
      </c>
      <c r="G15" s="185">
        <v>3600000</v>
      </c>
      <c r="H15" s="185"/>
      <c r="I15" s="185">
        <v>0</v>
      </c>
      <c r="K15" s="141" t="str">
        <f t="shared" si="6"/>
        <v>632</v>
      </c>
      <c r="L15" s="141" t="str">
        <f t="shared" si="7"/>
        <v>63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51</v>
      </c>
      <c r="D17" s="138" t="str">
        <f t="shared" si="4"/>
        <v xml:space="preserve">Pomoći EU </v>
      </c>
      <c r="E17" s="150">
        <v>632311700</v>
      </c>
      <c r="F17" s="191" t="str">
        <f t="shared" si="5"/>
        <v>Tekuće pomoći od institucija i tijela EU - ostalo</v>
      </c>
      <c r="G17" s="185">
        <v>102000</v>
      </c>
      <c r="H17" s="185">
        <v>102000</v>
      </c>
      <c r="I17" s="185">
        <v>82000</v>
      </c>
      <c r="K17" s="141" t="str">
        <f t="shared" si="6"/>
        <v>632</v>
      </c>
      <c r="L17" s="141" t="str">
        <f t="shared" si="7"/>
        <v>63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52</v>
      </c>
      <c r="D19" s="138" t="str">
        <f t="shared" si="4"/>
        <v xml:space="preserve">Ostale pomoći i darovnice </v>
      </c>
      <c r="E19" s="150">
        <v>639310000</v>
      </c>
      <c r="F19" s="191" t="str">
        <f t="shared" si="5"/>
        <v>Tekući prijenosi između proračunskih korisnika istog proračuna temeljem prijenosa EU sredstava</v>
      </c>
      <c r="G19" s="185">
        <v>4800000</v>
      </c>
      <c r="H19" s="185">
        <v>4640000</v>
      </c>
      <c r="I19" s="185">
        <v>0</v>
      </c>
      <c r="K19" s="141" t="str">
        <f t="shared" si="6"/>
        <v>639</v>
      </c>
      <c r="L19" s="141" t="str">
        <f t="shared" si="7"/>
        <v>63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52</v>
      </c>
      <c r="D21" s="138" t="str">
        <f t="shared" si="4"/>
        <v xml:space="preserve">Ostale pomoći i darovnice </v>
      </c>
      <c r="E21" s="150">
        <v>639110000</v>
      </c>
      <c r="F21" s="191" t="str">
        <f t="shared" si="5"/>
        <v>Tekući prijenosi između proračunskih korisnika istog proračuna</v>
      </c>
      <c r="G21" s="185">
        <v>310000</v>
      </c>
      <c r="H21" s="185">
        <v>0</v>
      </c>
      <c r="I21" s="185">
        <v>0</v>
      </c>
      <c r="K21" s="141" t="str">
        <f t="shared" si="6"/>
        <v>639</v>
      </c>
      <c r="L21" s="141" t="str">
        <f t="shared" si="7"/>
        <v>63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>08006</v>
      </c>
      <c r="B23" s="139" t="str">
        <f>IF(E23="","",VLOOKUP('Opći dio'!$C$3,'Opći dio'!$L$6:$U$136,9,FALSE))</f>
        <v>Sveučilišta i veleučilišta u Republici Hrvatskoj</v>
      </c>
      <c r="C23" s="187">
        <f t="shared" si="3"/>
        <v>52</v>
      </c>
      <c r="D23" s="138" t="str">
        <f t="shared" si="4"/>
        <v xml:space="preserve">Ostale pomoći i darovnice </v>
      </c>
      <c r="E23" s="150">
        <v>639310000</v>
      </c>
      <c r="F23" s="191" t="str">
        <f t="shared" si="5"/>
        <v>Tekući prijenosi između proračunskih korisnika istog proračuna temeljem prijenosa EU sredstava</v>
      </c>
      <c r="G23" s="185">
        <v>40500</v>
      </c>
      <c r="H23" s="185">
        <v>35760</v>
      </c>
      <c r="I23" s="185">
        <v>0</v>
      </c>
      <c r="K23" s="141" t="str">
        <f t="shared" si="6"/>
        <v>639</v>
      </c>
      <c r="L23" s="141" t="str">
        <f t="shared" si="7"/>
        <v>63</v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>08006</v>
      </c>
      <c r="B25" s="139" t="str">
        <f>IF(E25="","",VLOOKUP('Opći dio'!$C$3,'Opći dio'!$L$6:$U$136,9,FALSE))</f>
        <v>Sveučilišta i veleučilišta u Republici Hrvatskoj</v>
      </c>
      <c r="C25" s="187">
        <f t="shared" si="3"/>
        <v>52</v>
      </c>
      <c r="D25" s="138" t="str">
        <f t="shared" si="4"/>
        <v xml:space="preserve">Ostale pomoći i darovnice </v>
      </c>
      <c r="E25" s="150">
        <v>639310000</v>
      </c>
      <c r="F25" s="191" t="str">
        <f t="shared" si="5"/>
        <v>Tekući prijenosi između proračunskih korisnika istog proračuna temeljem prijenosa EU sredstava</v>
      </c>
      <c r="G25" s="185">
        <v>816880</v>
      </c>
      <c r="H25" s="185">
        <v>704260</v>
      </c>
      <c r="I25" s="185">
        <v>204050</v>
      </c>
      <c r="K25" s="141" t="str">
        <f t="shared" si="6"/>
        <v>639</v>
      </c>
      <c r="L25" s="141" t="str">
        <f t="shared" si="7"/>
        <v>63</v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>08006</v>
      </c>
      <c r="B27" s="139" t="str">
        <f>IF(E27="","",VLOOKUP('Opći dio'!$C$3,'Opći dio'!$L$6:$U$136,9,FALSE))</f>
        <v>Sveučilišta i veleučilišta u Republici Hrvatskoj</v>
      </c>
      <c r="C27" s="187">
        <f t="shared" si="3"/>
        <v>51</v>
      </c>
      <c r="D27" s="138" t="str">
        <f t="shared" si="4"/>
        <v xml:space="preserve">Pomoći EU </v>
      </c>
      <c r="E27" s="150">
        <v>632311700</v>
      </c>
      <c r="F27" s="191" t="str">
        <f t="shared" si="5"/>
        <v>Tekuće pomoći od institucija i tijela EU - ostalo</v>
      </c>
      <c r="G27" s="185">
        <v>90000</v>
      </c>
      <c r="H27" s="185">
        <v>115130</v>
      </c>
      <c r="I27" s="185">
        <v>0</v>
      </c>
      <c r="K27" s="141" t="str">
        <f t="shared" si="6"/>
        <v>632</v>
      </c>
      <c r="L27" s="141" t="str">
        <f t="shared" si="7"/>
        <v>63</v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>08006</v>
      </c>
      <c r="B29" s="139" t="str">
        <f>IF(E29="","",VLOOKUP('Opći dio'!$C$3,'Opći dio'!$L$6:$U$136,9,FALSE))</f>
        <v>Sveučilišta i veleučilišta u Republici Hrvatskoj</v>
      </c>
      <c r="C29" s="187">
        <f t="shared" si="3"/>
        <v>52</v>
      </c>
      <c r="D29" s="138" t="str">
        <f t="shared" si="4"/>
        <v xml:space="preserve">Ostale pomoći i darovnice </v>
      </c>
      <c r="E29" s="150">
        <v>639310000</v>
      </c>
      <c r="F29" s="191" t="str">
        <f t="shared" si="5"/>
        <v>Tekući prijenosi između proračunskih korisnika istog proračuna temeljem prijenosa EU sredstava</v>
      </c>
      <c r="G29" s="185">
        <v>182300</v>
      </c>
      <c r="H29" s="185"/>
      <c r="I29" s="185"/>
      <c r="K29" s="141" t="str">
        <f t="shared" si="6"/>
        <v>639</v>
      </c>
      <c r="L29" s="141" t="str">
        <f t="shared" si="7"/>
        <v>63</v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>08006</v>
      </c>
      <c r="B31" s="139" t="str">
        <f>IF(E31="","",VLOOKUP('Opći dio'!$C$3,'Opći dio'!$L$6:$U$136,9,FALSE))</f>
        <v>Sveučilišta i veleučilišta u Republici Hrvatskoj</v>
      </c>
      <c r="C31" s="187">
        <f t="shared" si="3"/>
        <v>52</v>
      </c>
      <c r="D31" s="138" t="str">
        <f t="shared" si="4"/>
        <v xml:space="preserve">Ostale pomoći i darovnice </v>
      </c>
      <c r="E31" s="150">
        <v>639310000</v>
      </c>
      <c r="F31" s="191" t="str">
        <f t="shared" si="5"/>
        <v>Tekući prijenosi između proračunskih korisnika istog proračuna temeljem prijenosa EU sredstava</v>
      </c>
      <c r="G31" s="185">
        <v>118574</v>
      </c>
      <c r="H31" s="185">
        <v>127574</v>
      </c>
      <c r="I31" s="185">
        <v>68287</v>
      </c>
      <c r="K31" s="141" t="str">
        <f t="shared" si="6"/>
        <v>639</v>
      </c>
      <c r="L31" s="141" t="str">
        <f t="shared" si="7"/>
        <v>63</v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>08006</v>
      </c>
      <c r="B33" s="139" t="str">
        <f>IF(E33="","",VLOOKUP('Opći dio'!$C$3,'Opći dio'!$L$6:$U$136,9,FALSE))</f>
        <v>Sveučilišta i veleučilišta u Republici Hrvatskoj</v>
      </c>
      <c r="C33" s="187">
        <f t="shared" si="3"/>
        <v>51</v>
      </c>
      <c r="D33" s="138" t="str">
        <f t="shared" si="4"/>
        <v xml:space="preserve">Pomoći EU </v>
      </c>
      <c r="E33" s="150">
        <v>632311700</v>
      </c>
      <c r="F33" s="191" t="str">
        <f t="shared" si="5"/>
        <v>Tekuće pomoći od institucija i tijela EU - ostalo</v>
      </c>
      <c r="G33" s="185">
        <v>1672781</v>
      </c>
      <c r="H33" s="185">
        <v>1049362</v>
      </c>
      <c r="I33" s="185">
        <v>0</v>
      </c>
      <c r="K33" s="141" t="str">
        <f t="shared" si="6"/>
        <v>632</v>
      </c>
      <c r="L33" s="141" t="str">
        <f t="shared" si="7"/>
        <v>63</v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>08006</v>
      </c>
      <c r="B35" s="139" t="str">
        <f>IF(E35="","",VLOOKUP('Opći dio'!$C$3,'Opći dio'!$L$6:$U$136,9,FALSE))</f>
        <v>Sveučilišta i veleučilišta u Republici Hrvatskoj</v>
      </c>
      <c r="C35" s="187">
        <f t="shared" si="3"/>
        <v>51</v>
      </c>
      <c r="D35" s="138" t="str">
        <f t="shared" si="4"/>
        <v xml:space="preserve">Pomoći EU </v>
      </c>
      <c r="E35" s="150">
        <v>632311700</v>
      </c>
      <c r="F35" s="191" t="str">
        <f t="shared" si="5"/>
        <v>Tekuće pomoći od institucija i tijela EU - ostalo</v>
      </c>
      <c r="G35" s="185">
        <v>1312500</v>
      </c>
      <c r="H35" s="185">
        <v>1312500</v>
      </c>
      <c r="I35" s="185">
        <v>1050000</v>
      </c>
      <c r="K35" s="141" t="str">
        <f t="shared" si="6"/>
        <v>632</v>
      </c>
      <c r="L35" s="141" t="str">
        <f t="shared" si="7"/>
        <v>63</v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>08006</v>
      </c>
      <c r="B37" s="139" t="str">
        <f>IF(E37="","",VLOOKUP('Opći dio'!$C$3,'Opći dio'!$L$6:$U$136,9,FALSE))</f>
        <v>Sveučilišta i veleučilišta u Republici Hrvatskoj</v>
      </c>
      <c r="C37" s="187">
        <f t="shared" si="3"/>
        <v>51</v>
      </c>
      <c r="D37" s="138" t="str">
        <f t="shared" si="4"/>
        <v xml:space="preserve">Pomoći EU </v>
      </c>
      <c r="E37" s="150">
        <v>632311700</v>
      </c>
      <c r="F37" s="191" t="str">
        <f t="shared" si="5"/>
        <v>Tekuće pomoći od institucija i tijela EU - ostalo</v>
      </c>
      <c r="G37" s="185">
        <v>1080000</v>
      </c>
      <c r="H37" s="185">
        <v>825000</v>
      </c>
      <c r="I37" s="185">
        <v>0</v>
      </c>
      <c r="K37" s="141" t="str">
        <f t="shared" si="6"/>
        <v>632</v>
      </c>
      <c r="L37" s="141" t="str">
        <f t="shared" si="7"/>
        <v>63</v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>08006</v>
      </c>
      <c r="B39" s="139" t="str">
        <f>IF(E39="","",VLOOKUP('Opći dio'!$C$3,'Opći dio'!$L$6:$U$136,9,FALSE))</f>
        <v>Sveučilišta i veleučilišta u Republici Hrvatskoj</v>
      </c>
      <c r="C39" s="187">
        <f t="shared" si="3"/>
        <v>52</v>
      </c>
      <c r="D39" s="138" t="str">
        <f t="shared" si="4"/>
        <v xml:space="preserve">Ostale pomoći i darovnice </v>
      </c>
      <c r="E39" s="150">
        <v>639310000</v>
      </c>
      <c r="F39" s="191" t="str">
        <f t="shared" si="5"/>
        <v>Tekući prijenosi između proračunskih korisnika istog proračuna temeljem prijenosa EU sredstava</v>
      </c>
      <c r="G39" s="185">
        <v>170000</v>
      </c>
      <c r="H39" s="185">
        <v>0</v>
      </c>
      <c r="I39" s="185">
        <v>0</v>
      </c>
      <c r="K39" s="141" t="str">
        <f t="shared" si="6"/>
        <v>639</v>
      </c>
      <c r="L39" s="141" t="str">
        <f t="shared" si="7"/>
        <v>63</v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>08006</v>
      </c>
      <c r="B41" s="139" t="str">
        <f>IF(E41="","",VLOOKUP('Opći dio'!$C$3,'Opći dio'!$L$6:$U$136,9,FALSE))</f>
        <v>Sveučilišta i veleučilišta u Republici Hrvatskoj</v>
      </c>
      <c r="C41" s="187">
        <f t="shared" si="3"/>
        <v>52</v>
      </c>
      <c r="D41" s="138" t="str">
        <f t="shared" si="4"/>
        <v xml:space="preserve">Ostale pomoći i darovnice </v>
      </c>
      <c r="E41" s="150">
        <v>639310000</v>
      </c>
      <c r="F41" s="191" t="str">
        <f t="shared" si="5"/>
        <v>Tekući prijenosi između proračunskih korisnika istog proračuna temeljem prijenosa EU sredstava</v>
      </c>
      <c r="G41" s="185">
        <v>149000</v>
      </c>
      <c r="H41" s="185">
        <v>0</v>
      </c>
      <c r="I41" s="185">
        <v>0</v>
      </c>
      <c r="K41" s="141" t="str">
        <f t="shared" si="6"/>
        <v>639</v>
      </c>
      <c r="L41" s="141" t="str">
        <f t="shared" si="7"/>
        <v>63</v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>08006</v>
      </c>
      <c r="B43" s="139" t="str">
        <f>IF(E43="","",VLOOKUP('Opći dio'!$C$3,'Opći dio'!$L$6:$U$136,9,FALSE))</f>
        <v>Sveučilišta i veleučilišta u Republici Hrvatskoj</v>
      </c>
      <c r="C43" s="187">
        <f t="shared" si="3"/>
        <v>52</v>
      </c>
      <c r="D43" s="138" t="str">
        <f t="shared" si="4"/>
        <v xml:space="preserve">Ostale pomoći i darovnice </v>
      </c>
      <c r="E43" s="150">
        <v>639310000</v>
      </c>
      <c r="F43" s="191" t="str">
        <f t="shared" si="5"/>
        <v>Tekući prijenosi između proračunskih korisnika istog proračuna temeljem prijenosa EU sredstava</v>
      </c>
      <c r="G43" s="185">
        <v>71240</v>
      </c>
      <c r="H43" s="185">
        <v>11510</v>
      </c>
      <c r="I43" s="185">
        <v>0</v>
      </c>
      <c r="K43" s="141" t="str">
        <f t="shared" si="6"/>
        <v>639</v>
      </c>
      <c r="L43" s="141" t="str">
        <f t="shared" si="7"/>
        <v>63</v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K9" sqref="K9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77</v>
      </c>
      <c r="H3" s="146" t="str">
        <f t="shared" ref="H3" si="2">IFERROR(VLOOKUP(G3,$X$6:$Y$200,2,FALSE),"")</f>
        <v>REDOVNA DJELATNOST SVEUČILIŠTA U DUBROVNIKU</v>
      </c>
      <c r="I3" s="185">
        <v>36449764</v>
      </c>
      <c r="J3" s="185">
        <v>37534419</v>
      </c>
      <c r="K3" s="185">
        <v>37727395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77</v>
      </c>
      <c r="H4" s="146" t="str">
        <f t="shared" ref="H4:H67" si="5">IFERROR(VLOOKUP(G4,$X$6:$Y$200,2,FALSE),"")</f>
        <v>REDOVNA DJELATNOST SVEUČILIŠTA U DUBROVNIKU</v>
      </c>
      <c r="I4" s="185">
        <v>1236000</v>
      </c>
      <c r="J4" s="185">
        <v>1236000</v>
      </c>
      <c r="K4" s="185">
        <v>1236000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77</v>
      </c>
      <c r="H5" s="146" t="str">
        <f t="shared" si="5"/>
        <v>REDOVNA DJELATNOST SVEUČILIŠTA U DUBROVNIKU</v>
      </c>
      <c r="I5" s="185">
        <v>5883613</v>
      </c>
      <c r="J5" s="185">
        <v>6193179</v>
      </c>
      <c r="K5" s="185">
        <v>6225020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77</v>
      </c>
      <c r="H6" s="146" t="str">
        <f t="shared" si="5"/>
        <v>REDOVNA DJELATNOST SVEUČILIŠTA U DUBROVNIKU</v>
      </c>
      <c r="I6" s="185">
        <v>742971</v>
      </c>
      <c r="J6" s="185">
        <v>750245</v>
      </c>
      <c r="K6" s="185">
        <v>754647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77</v>
      </c>
      <c r="H7" s="146" t="str">
        <f t="shared" si="5"/>
        <v>REDOVNA DJELATNOST SVEUČILIŠTA U DUBROVNIKU</v>
      </c>
      <c r="I7" s="185">
        <v>49980</v>
      </c>
      <c r="J7" s="185">
        <v>60000</v>
      </c>
      <c r="K7" s="185">
        <v>60000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77</v>
      </c>
      <c r="H8" s="146" t="str">
        <f t="shared" si="5"/>
        <v>REDOVNA DJELATNOST SVEUČILIŠTA U DUBROVNIKU</v>
      </c>
      <c r="I8" s="185">
        <v>60000</v>
      </c>
      <c r="J8" s="185">
        <v>70000</v>
      </c>
      <c r="K8" s="185">
        <v>70000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3811</v>
      </c>
      <c r="F9" s="146" t="str">
        <f t="shared" si="4"/>
        <v>Tekuće donacije u novcu</v>
      </c>
      <c r="G9" s="186" t="s">
        <v>77</v>
      </c>
      <c r="H9" s="146" t="str">
        <f t="shared" si="5"/>
        <v>REDOVNA DJELATNOST SVEUČILIŠTA U DUBROVNIKU</v>
      </c>
      <c r="I9" s="185">
        <v>2000000</v>
      </c>
      <c r="J9" s="185">
        <v>2000000</v>
      </c>
      <c r="K9" s="185">
        <v>2000000</v>
      </c>
      <c r="M9" s="141" t="str">
        <f t="shared" si="6"/>
        <v>381</v>
      </c>
      <c r="N9" s="141" t="str">
        <f t="shared" si="7"/>
        <v>38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3113</v>
      </c>
      <c r="F10" s="146" t="str">
        <f t="shared" si="4"/>
        <v>Plaće za prekovremeni rad</v>
      </c>
      <c r="G10" s="186" t="s">
        <v>801</v>
      </c>
      <c r="H10" s="146" t="str">
        <f t="shared" si="5"/>
        <v>PROGRAMSKO FINANCIRANJE JAVNIH VISOKIH UČILIŠTA</v>
      </c>
      <c r="I10" s="185">
        <v>700000</v>
      </c>
      <c r="J10" s="185">
        <v>700000</v>
      </c>
      <c r="K10" s="185">
        <v>700000</v>
      </c>
      <c r="M10" s="141" t="str">
        <f t="shared" si="6"/>
        <v>311</v>
      </c>
      <c r="N10" s="141" t="str">
        <f t="shared" si="7"/>
        <v>31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3132</v>
      </c>
      <c r="F11" s="146" t="str">
        <f t="shared" si="4"/>
        <v>Doprinosi za obvezno zdravstveno osiguranje</v>
      </c>
      <c r="G11" s="186" t="s">
        <v>801</v>
      </c>
      <c r="H11" s="146" t="str">
        <f t="shared" si="5"/>
        <v>PROGRAMSKO FINANCIRANJE JAVNIH VISOKIH UČILIŠTA</v>
      </c>
      <c r="I11" s="185">
        <v>115500</v>
      </c>
      <c r="J11" s="185">
        <v>115500</v>
      </c>
      <c r="K11" s="185">
        <v>115500</v>
      </c>
      <c r="M11" s="141" t="str">
        <f t="shared" si="6"/>
        <v>313</v>
      </c>
      <c r="N11" s="141" t="str">
        <f t="shared" si="7"/>
        <v>31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3211</v>
      </c>
      <c r="F12" s="146" t="str">
        <f t="shared" si="4"/>
        <v>Službena putovanja</v>
      </c>
      <c r="G12" s="186" t="s">
        <v>801</v>
      </c>
      <c r="H12" s="146" t="str">
        <f t="shared" si="5"/>
        <v>PROGRAMSKO FINANCIRANJE JAVNIH VISOKIH UČILIŠTA</v>
      </c>
      <c r="I12" s="185">
        <v>320000</v>
      </c>
      <c r="J12" s="185">
        <v>320000</v>
      </c>
      <c r="K12" s="185">
        <v>320000</v>
      </c>
      <c r="M12" s="141" t="str">
        <f t="shared" si="6"/>
        <v>321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3213</v>
      </c>
      <c r="F13" s="146" t="str">
        <f t="shared" si="4"/>
        <v>Stručno usavršavanje zaposlenika</v>
      </c>
      <c r="G13" s="186" t="s">
        <v>801</v>
      </c>
      <c r="H13" s="146" t="str">
        <f t="shared" si="5"/>
        <v>PROGRAMSKO FINANCIRANJE JAVNIH VISOKIH UČILIŠTA</v>
      </c>
      <c r="I13" s="185">
        <v>200000</v>
      </c>
      <c r="J13" s="185">
        <v>200000</v>
      </c>
      <c r="K13" s="185">
        <v>200000</v>
      </c>
      <c r="M13" s="141" t="str">
        <f t="shared" si="6"/>
        <v>321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3221</v>
      </c>
      <c r="F14" s="146" t="str">
        <f t="shared" si="4"/>
        <v>Uredski materijal i ostali materijalni rashodi</v>
      </c>
      <c r="G14" s="186" t="s">
        <v>801</v>
      </c>
      <c r="H14" s="146" t="str">
        <f t="shared" si="5"/>
        <v>PROGRAMSKO FINANCIRANJE JAVNIH VISOKIH UČILIŠTA</v>
      </c>
      <c r="I14" s="185">
        <v>212600</v>
      </c>
      <c r="J14" s="185">
        <v>212600</v>
      </c>
      <c r="K14" s="185">
        <v>212600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3223</v>
      </c>
      <c r="F15" s="146" t="str">
        <f t="shared" si="4"/>
        <v>Energija</v>
      </c>
      <c r="G15" s="186" t="s">
        <v>801</v>
      </c>
      <c r="H15" s="146" t="str">
        <f t="shared" si="5"/>
        <v>PROGRAMSKO FINANCIRANJE JAVNIH VISOKIH UČILIŠTA</v>
      </c>
      <c r="I15" s="185">
        <v>800000</v>
      </c>
      <c r="J15" s="185">
        <v>800000</v>
      </c>
      <c r="K15" s="185">
        <v>800000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3224</v>
      </c>
      <c r="F16" s="146" t="str">
        <f t="shared" si="4"/>
        <v>Materijal i dijelovi za tekuće i investicijsko održavanje</v>
      </c>
      <c r="G16" s="186" t="s">
        <v>801</v>
      </c>
      <c r="H16" s="146" t="str">
        <f t="shared" si="5"/>
        <v>PROGRAMSKO FINANCIRANJE JAVNIH VISOKIH UČILIŠTA</v>
      </c>
      <c r="I16" s="185">
        <v>100000</v>
      </c>
      <c r="J16" s="185">
        <v>100000</v>
      </c>
      <c r="K16" s="185">
        <v>100000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3225</v>
      </c>
      <c r="F17" s="146" t="str">
        <f t="shared" si="4"/>
        <v>Sitni inventar i auto gume</v>
      </c>
      <c r="G17" s="186" t="s">
        <v>801</v>
      </c>
      <c r="H17" s="146" t="str">
        <f t="shared" si="5"/>
        <v>PROGRAMSKO FINANCIRANJE JAVNIH VISOKIH UČILIŠTA</v>
      </c>
      <c r="I17" s="185">
        <v>20000</v>
      </c>
      <c r="J17" s="185">
        <v>20000</v>
      </c>
      <c r="K17" s="185">
        <v>20000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3231</v>
      </c>
      <c r="F18" s="146" t="str">
        <f t="shared" si="4"/>
        <v>Usluge telefona, pošte i prijevoza</v>
      </c>
      <c r="G18" s="186" t="s">
        <v>801</v>
      </c>
      <c r="H18" s="146" t="str">
        <f t="shared" si="5"/>
        <v>PROGRAMSKO FINANCIRANJE JAVNIH VISOKIH UČILIŠTA</v>
      </c>
      <c r="I18" s="185">
        <v>130000</v>
      </c>
      <c r="J18" s="185">
        <v>130000</v>
      </c>
      <c r="K18" s="185">
        <v>130000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3232</v>
      </c>
      <c r="F19" s="146" t="str">
        <f t="shared" si="4"/>
        <v>Usluge tekućeg i investicijskog održavanja</v>
      </c>
      <c r="G19" s="186" t="s">
        <v>801</v>
      </c>
      <c r="H19" s="146" t="str">
        <f t="shared" si="5"/>
        <v>PROGRAMSKO FINANCIRANJE JAVNIH VISOKIH UČILIŠTA</v>
      </c>
      <c r="I19" s="185">
        <v>135400</v>
      </c>
      <c r="J19" s="185">
        <v>135400</v>
      </c>
      <c r="K19" s="185">
        <v>135400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3233</v>
      </c>
      <c r="F20" s="146" t="str">
        <f t="shared" si="4"/>
        <v>Usluge promidžbe i informiranja</v>
      </c>
      <c r="G20" s="186" t="s">
        <v>801</v>
      </c>
      <c r="H20" s="146" t="str">
        <f t="shared" si="5"/>
        <v>PROGRAMSKO FINANCIRANJE JAVNIH VISOKIH UČILIŠTA</v>
      </c>
      <c r="I20" s="185">
        <v>90000</v>
      </c>
      <c r="J20" s="185">
        <v>90000</v>
      </c>
      <c r="K20" s="185">
        <v>90000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3234</v>
      </c>
      <c r="F21" s="146" t="str">
        <f t="shared" si="4"/>
        <v>Komunalne usluge</v>
      </c>
      <c r="G21" s="186" t="s">
        <v>801</v>
      </c>
      <c r="H21" s="146" t="str">
        <f t="shared" si="5"/>
        <v>PROGRAMSKO FINANCIRANJE JAVNIH VISOKIH UČILIŠTA</v>
      </c>
      <c r="I21" s="185">
        <v>200000</v>
      </c>
      <c r="J21" s="185">
        <v>200000</v>
      </c>
      <c r="K21" s="185">
        <v>200000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3235</v>
      </c>
      <c r="F22" s="146" t="str">
        <f t="shared" si="4"/>
        <v>Zakupnine i najamnine</v>
      </c>
      <c r="G22" s="186" t="s">
        <v>801</v>
      </c>
      <c r="H22" s="146" t="str">
        <f t="shared" si="5"/>
        <v>PROGRAMSKO FINANCIRANJE JAVNIH VISOKIH UČILIŠTA</v>
      </c>
      <c r="I22" s="185">
        <v>90000</v>
      </c>
      <c r="J22" s="185">
        <v>90000</v>
      </c>
      <c r="K22" s="185">
        <v>90000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3236</v>
      </c>
      <c r="F23" s="146" t="str">
        <f t="shared" si="4"/>
        <v>Zdravstvene i veterinarske usluge</v>
      </c>
      <c r="G23" s="186" t="s">
        <v>801</v>
      </c>
      <c r="H23" s="146" t="str">
        <f t="shared" si="5"/>
        <v>PROGRAMSKO FINANCIRANJE JAVNIH VISOKIH UČILIŠTA</v>
      </c>
      <c r="I23" s="185">
        <v>20000</v>
      </c>
      <c r="J23" s="185">
        <v>20000</v>
      </c>
      <c r="K23" s="185">
        <v>20000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3237</v>
      </c>
      <c r="F24" s="146" t="str">
        <f t="shared" si="4"/>
        <v>Intelektualne i osobne usluge</v>
      </c>
      <c r="G24" s="186" t="s">
        <v>801</v>
      </c>
      <c r="H24" s="146" t="str">
        <f t="shared" si="5"/>
        <v>PROGRAMSKO FINANCIRANJE JAVNIH VISOKIH UČILIŠTA</v>
      </c>
      <c r="I24" s="185">
        <v>1390000</v>
      </c>
      <c r="J24" s="185">
        <v>1390000</v>
      </c>
      <c r="K24" s="185">
        <v>1390000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3238</v>
      </c>
      <c r="F25" s="146" t="str">
        <f t="shared" si="4"/>
        <v>Računalne usluge</v>
      </c>
      <c r="G25" s="186" t="s">
        <v>801</v>
      </c>
      <c r="H25" s="146" t="str">
        <f t="shared" si="5"/>
        <v>PROGRAMSKO FINANCIRANJE JAVNIH VISOKIH UČILIŠTA</v>
      </c>
      <c r="I25" s="185">
        <v>96500</v>
      </c>
      <c r="J25" s="185">
        <v>96500</v>
      </c>
      <c r="K25" s="185">
        <v>96500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3239</v>
      </c>
      <c r="F26" s="146" t="str">
        <f t="shared" si="4"/>
        <v>Ostale usluge</v>
      </c>
      <c r="G26" s="186" t="s">
        <v>801</v>
      </c>
      <c r="H26" s="146" t="str">
        <f t="shared" si="5"/>
        <v>PROGRAMSKO FINANCIRANJE JAVNIH VISOKIH UČILIŠTA</v>
      </c>
      <c r="I26" s="185">
        <v>40000</v>
      </c>
      <c r="J26" s="185">
        <v>40000</v>
      </c>
      <c r="K26" s="185">
        <v>40000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3241</v>
      </c>
      <c r="F27" s="146" t="str">
        <f t="shared" si="4"/>
        <v>Naknade troškova osobama izvan radnog odnosa</v>
      </c>
      <c r="G27" s="186" t="s">
        <v>801</v>
      </c>
      <c r="H27" s="146" t="str">
        <f t="shared" si="5"/>
        <v>PROGRAMSKO FINANCIRANJE JAVNIH VISOKIH UČILIŠTA</v>
      </c>
      <c r="I27" s="185">
        <v>230000</v>
      </c>
      <c r="J27" s="185">
        <v>230000</v>
      </c>
      <c r="K27" s="185">
        <v>230000</v>
      </c>
      <c r="M27" s="141" t="str">
        <f t="shared" si="6"/>
        <v>324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3294</v>
      </c>
      <c r="F28" s="146" t="str">
        <f t="shared" si="4"/>
        <v>Članarine i norme</v>
      </c>
      <c r="G28" s="186" t="s">
        <v>801</v>
      </c>
      <c r="H28" s="146" t="str">
        <f t="shared" si="5"/>
        <v>PROGRAMSKO FINANCIRANJE JAVNIH VISOKIH UČILIŠTA</v>
      </c>
      <c r="I28" s="185">
        <v>10000</v>
      </c>
      <c r="J28" s="185">
        <v>10000</v>
      </c>
      <c r="K28" s="185">
        <v>10000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3299</v>
      </c>
      <c r="F29" s="146" t="str">
        <f t="shared" si="4"/>
        <v>Ostali nespomenuti rashodi poslovanja</v>
      </c>
      <c r="G29" s="186" t="s">
        <v>801</v>
      </c>
      <c r="H29" s="146" t="str">
        <f t="shared" si="5"/>
        <v>PROGRAMSKO FINANCIRANJE JAVNIH VISOKIH UČILIŠTA</v>
      </c>
      <c r="I29" s="185">
        <v>8660</v>
      </c>
      <c r="J29" s="185">
        <v>8660</v>
      </c>
      <c r="K29" s="185">
        <v>8660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3431</v>
      </c>
      <c r="F30" s="146" t="str">
        <f t="shared" si="4"/>
        <v>Bankarske usluge i usluge platnog prometa</v>
      </c>
      <c r="G30" s="186" t="s">
        <v>801</v>
      </c>
      <c r="H30" s="146" t="str">
        <f t="shared" si="5"/>
        <v>PROGRAMSKO FINANCIRANJE JAVNIH VISOKIH UČILIŠTA</v>
      </c>
      <c r="I30" s="185">
        <v>10000</v>
      </c>
      <c r="J30" s="185">
        <v>10000</v>
      </c>
      <c r="K30" s="185">
        <v>10000</v>
      </c>
      <c r="M30" s="141" t="str">
        <f t="shared" si="6"/>
        <v>343</v>
      </c>
      <c r="N30" s="141" t="str">
        <f t="shared" si="7"/>
        <v>34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3721</v>
      </c>
      <c r="F31" s="146" t="str">
        <f t="shared" si="4"/>
        <v>Naknade građanima i kućanstvima u novcu</v>
      </c>
      <c r="G31" s="186" t="s">
        <v>801</v>
      </c>
      <c r="H31" s="146" t="str">
        <f t="shared" si="5"/>
        <v>PROGRAMSKO FINANCIRANJE JAVNIH VISOKIH UČILIŠTA</v>
      </c>
      <c r="I31" s="185">
        <v>200000</v>
      </c>
      <c r="J31" s="185">
        <v>200000</v>
      </c>
      <c r="K31" s="185">
        <v>200000</v>
      </c>
      <c r="M31" s="141" t="str">
        <f t="shared" si="6"/>
        <v>372</v>
      </c>
      <c r="N31" s="141" t="str">
        <f t="shared" si="7"/>
        <v>37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4224</v>
      </c>
      <c r="F32" s="146" t="str">
        <f t="shared" si="4"/>
        <v>Medicinska i laboratorijska oprema</v>
      </c>
      <c r="G32" s="186" t="s">
        <v>801</v>
      </c>
      <c r="H32" s="146" t="str">
        <f t="shared" si="5"/>
        <v>PROGRAMSKO FINANCIRANJE JAVNIH VISOKIH UČILIŠTA</v>
      </c>
      <c r="I32" s="185">
        <v>120000</v>
      </c>
      <c r="J32" s="185">
        <v>120000</v>
      </c>
      <c r="K32" s="185">
        <v>120000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4241</v>
      </c>
      <c r="F33" s="146" t="str">
        <f t="shared" si="4"/>
        <v>Knjige</v>
      </c>
      <c r="G33" s="186" t="s">
        <v>801</v>
      </c>
      <c r="H33" s="146" t="str">
        <f t="shared" si="5"/>
        <v>PROGRAMSKO FINANCIRANJE JAVNIH VISOKIH UČILIŠTA</v>
      </c>
      <c r="I33" s="185">
        <v>100000</v>
      </c>
      <c r="J33" s="185">
        <v>100000</v>
      </c>
      <c r="K33" s="185">
        <v>100000</v>
      </c>
      <c r="M33" s="141" t="str">
        <f t="shared" si="6"/>
        <v>424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/>
      </c>
      <c r="B34" s="145" t="str">
        <f>IF(C34="","",VLOOKUP('Opći dio'!$C$3,'Opći dio'!$L$6:$U$136,9,FALSE))</f>
        <v/>
      </c>
      <c r="C34" s="151"/>
      <c r="D34" s="146" t="str">
        <f t="shared" si="3"/>
        <v/>
      </c>
      <c r="E34" s="151"/>
      <c r="F34" s="146" t="str">
        <f t="shared" si="4"/>
        <v/>
      </c>
      <c r="G34" s="186"/>
      <c r="H34" s="146" t="str">
        <f t="shared" si="5"/>
        <v/>
      </c>
      <c r="I34" s="185"/>
      <c r="J34" s="185"/>
      <c r="K34" s="185"/>
      <c r="M34" s="141" t="str">
        <f t="shared" si="6"/>
        <v/>
      </c>
      <c r="N34" s="141" t="str">
        <f t="shared" si="7"/>
        <v/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3111</v>
      </c>
      <c r="F35" s="146" t="str">
        <f t="shared" si="4"/>
        <v>Plaće za redovan rad</v>
      </c>
      <c r="G35" s="186" t="s">
        <v>192</v>
      </c>
      <c r="H35" s="146" t="str">
        <f t="shared" si="5"/>
        <v>REDOVNA DJELATNOST SVEUČILIŠTA U DUBROVNIKU (IZ EVIDENCIJSKIH PRIHODA)</v>
      </c>
      <c r="I35" s="185">
        <v>1500000</v>
      </c>
      <c r="J35" s="185">
        <v>1600000</v>
      </c>
      <c r="K35" s="185">
        <v>1700000</v>
      </c>
      <c r="M35" s="141" t="str">
        <f t="shared" si="6"/>
        <v>311</v>
      </c>
      <c r="N35" s="141" t="str">
        <f t="shared" si="7"/>
        <v>31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3121</v>
      </c>
      <c r="F36" s="146" t="str">
        <f t="shared" si="4"/>
        <v>Ostali rashodi za zaposlene</v>
      </c>
      <c r="G36" s="186" t="s">
        <v>192</v>
      </c>
      <c r="H36" s="146" t="str">
        <f t="shared" si="5"/>
        <v>REDOVNA DJELATNOST SVEUČILIŠTA U DUBROVNIKU (IZ EVIDENCIJSKIH PRIHODA)</v>
      </c>
      <c r="I36" s="185">
        <v>100000</v>
      </c>
      <c r="J36" s="185">
        <v>111500</v>
      </c>
      <c r="K36" s="185">
        <v>120000</v>
      </c>
      <c r="M36" s="141" t="str">
        <f t="shared" si="6"/>
        <v>312</v>
      </c>
      <c r="N36" s="141" t="str">
        <f t="shared" si="7"/>
        <v>31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3132</v>
      </c>
      <c r="F37" s="146" t="str">
        <f t="shared" si="4"/>
        <v>Doprinosi za obvezno zdravstveno osiguranje</v>
      </c>
      <c r="G37" s="186" t="s">
        <v>192</v>
      </c>
      <c r="H37" s="146" t="str">
        <f t="shared" si="5"/>
        <v>REDOVNA DJELATNOST SVEUČILIŠTA U DUBROVNIKU (IZ EVIDENCIJSKIH PRIHODA)</v>
      </c>
      <c r="I37" s="185">
        <v>257500</v>
      </c>
      <c r="J37" s="185">
        <v>274000</v>
      </c>
      <c r="K37" s="185">
        <v>290500</v>
      </c>
      <c r="M37" s="141" t="str">
        <f t="shared" si="6"/>
        <v>313</v>
      </c>
      <c r="N37" s="141" t="str">
        <f t="shared" si="7"/>
        <v>31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3211</v>
      </c>
      <c r="F38" s="146" t="str">
        <f t="shared" si="4"/>
        <v>Službena putovanja</v>
      </c>
      <c r="G38" s="186" t="s">
        <v>192</v>
      </c>
      <c r="H38" s="146" t="str">
        <f t="shared" si="5"/>
        <v>REDOVNA DJELATNOST SVEUČILIŠTA U DUBROVNIKU (IZ EVIDENCIJSKIH PRIHODA)</v>
      </c>
      <c r="I38" s="185">
        <v>20000</v>
      </c>
      <c r="J38" s="185">
        <v>50000</v>
      </c>
      <c r="K38" s="185">
        <v>50000</v>
      </c>
      <c r="M38" s="141" t="str">
        <f t="shared" si="6"/>
        <v>321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3212</v>
      </c>
      <c r="F39" s="146" t="str">
        <f t="shared" si="4"/>
        <v>Naknade za prijevoz, za rad na terenu i odvojeni život</v>
      </c>
      <c r="G39" s="186" t="s">
        <v>192</v>
      </c>
      <c r="H39" s="146" t="str">
        <f t="shared" si="5"/>
        <v>REDOVNA DJELATNOST SVEUČILIŠTA U DUBROVNIKU (IZ EVIDENCIJSKIH PRIHODA)</v>
      </c>
      <c r="I39" s="185">
        <v>20000</v>
      </c>
      <c r="J39" s="185">
        <v>20000</v>
      </c>
      <c r="K39" s="185">
        <v>20000</v>
      </c>
      <c r="M39" s="141" t="str">
        <f t="shared" si="6"/>
        <v>321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3213</v>
      </c>
      <c r="F40" s="146" t="str">
        <f t="shared" si="4"/>
        <v>Stručno usavršavanje zaposlenika</v>
      </c>
      <c r="G40" s="186" t="s">
        <v>192</v>
      </c>
      <c r="H40" s="146" t="str">
        <f t="shared" si="5"/>
        <v>REDOVNA DJELATNOST SVEUČILIŠTA U DUBROVNIKU (IZ EVIDENCIJSKIH PRIHODA)</v>
      </c>
      <c r="I40" s="185">
        <v>10000</v>
      </c>
      <c r="J40" s="185">
        <v>30000</v>
      </c>
      <c r="K40" s="185">
        <v>30000</v>
      </c>
      <c r="M40" s="141" t="str">
        <f t="shared" si="6"/>
        <v>321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3214</v>
      </c>
      <c r="F41" s="146" t="str">
        <f t="shared" si="4"/>
        <v>Ostale naknade troškova zaposlenima</v>
      </c>
      <c r="G41" s="186" t="s">
        <v>192</v>
      </c>
      <c r="H41" s="146" t="str">
        <f t="shared" si="5"/>
        <v>REDOVNA DJELATNOST SVEUČILIŠTA U DUBROVNIKU (IZ EVIDENCIJSKIH PRIHODA)</v>
      </c>
      <c r="I41" s="185">
        <v>16000</v>
      </c>
      <c r="J41" s="185">
        <v>16000</v>
      </c>
      <c r="K41" s="185">
        <v>16000</v>
      </c>
      <c r="M41" s="141" t="str">
        <f t="shared" si="6"/>
        <v>321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3221</v>
      </c>
      <c r="F42" s="146" t="str">
        <f t="shared" si="4"/>
        <v>Uredski materijal i ostali materijalni rashodi</v>
      </c>
      <c r="G42" s="186" t="s">
        <v>192</v>
      </c>
      <c r="H42" s="146" t="str">
        <f t="shared" si="5"/>
        <v>REDOVNA DJELATNOST SVEUČILIŠTA U DUBROVNIKU (IZ EVIDENCIJSKIH PRIHODA)</v>
      </c>
      <c r="I42" s="185">
        <v>50000</v>
      </c>
      <c r="J42" s="185">
        <v>60000</v>
      </c>
      <c r="K42" s="185">
        <v>60000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3222</v>
      </c>
      <c r="F43" s="146" t="str">
        <f t="shared" si="4"/>
        <v>Materijal i sirovine</v>
      </c>
      <c r="G43" s="186" t="s">
        <v>192</v>
      </c>
      <c r="H43" s="146" t="str">
        <f t="shared" si="5"/>
        <v>REDOVNA DJELATNOST SVEUČILIŠTA U DUBROVNIKU (IZ EVIDENCIJSKIH PRIHODA)</v>
      </c>
      <c r="I43" s="185">
        <v>280000</v>
      </c>
      <c r="J43" s="185">
        <v>300000</v>
      </c>
      <c r="K43" s="185">
        <v>300000</v>
      </c>
      <c r="M43" s="141" t="str">
        <f t="shared" si="6"/>
        <v>322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3223</v>
      </c>
      <c r="F44" s="146" t="str">
        <f t="shared" si="4"/>
        <v>Energija</v>
      </c>
      <c r="G44" s="186" t="s">
        <v>192</v>
      </c>
      <c r="H44" s="146" t="str">
        <f t="shared" si="5"/>
        <v>REDOVNA DJELATNOST SVEUČILIŠTA U DUBROVNIKU (IZ EVIDENCIJSKIH PRIHODA)</v>
      </c>
      <c r="I44" s="185">
        <v>400000</v>
      </c>
      <c r="J44" s="185">
        <v>450000</v>
      </c>
      <c r="K44" s="185">
        <v>450000</v>
      </c>
      <c r="M44" s="141" t="str">
        <f t="shared" si="6"/>
        <v>322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3224</v>
      </c>
      <c r="F45" s="146" t="str">
        <f t="shared" si="4"/>
        <v>Materijal i dijelovi za tekuće i investicijsko održavanje</v>
      </c>
      <c r="G45" s="186" t="s">
        <v>192</v>
      </c>
      <c r="H45" s="146" t="str">
        <f t="shared" si="5"/>
        <v>REDOVNA DJELATNOST SVEUČILIŠTA U DUBROVNIKU (IZ EVIDENCIJSKIH PRIHODA)</v>
      </c>
      <c r="I45" s="185">
        <v>103000</v>
      </c>
      <c r="J45" s="185">
        <v>120000</v>
      </c>
      <c r="K45" s="185">
        <v>120000</v>
      </c>
      <c r="M45" s="141" t="str">
        <f t="shared" si="6"/>
        <v>322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3225</v>
      </c>
      <c r="F46" s="146" t="str">
        <f t="shared" si="4"/>
        <v>Sitni inventar i auto gume</v>
      </c>
      <c r="G46" s="186" t="s">
        <v>192</v>
      </c>
      <c r="H46" s="146" t="str">
        <f t="shared" si="5"/>
        <v>REDOVNA DJELATNOST SVEUČILIŠTA U DUBROVNIKU (IZ EVIDENCIJSKIH PRIHODA)</v>
      </c>
      <c r="I46" s="185">
        <v>15000</v>
      </c>
      <c r="J46" s="185">
        <v>20000</v>
      </c>
      <c r="K46" s="185">
        <v>20000</v>
      </c>
      <c r="M46" s="141" t="str">
        <f t="shared" si="6"/>
        <v>322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3227</v>
      </c>
      <c r="F47" s="146" t="str">
        <f t="shared" si="4"/>
        <v>Službena, radna i zaštitna odjeća i obuća</v>
      </c>
      <c r="G47" s="186" t="s">
        <v>192</v>
      </c>
      <c r="H47" s="146" t="str">
        <f t="shared" si="5"/>
        <v>REDOVNA DJELATNOST SVEUČILIŠTA U DUBROVNIKU (IZ EVIDENCIJSKIH PRIHODA)</v>
      </c>
      <c r="I47" s="185">
        <v>30000</v>
      </c>
      <c r="J47" s="185">
        <v>30000</v>
      </c>
      <c r="K47" s="185">
        <v>30000</v>
      </c>
      <c r="M47" s="141" t="str">
        <f t="shared" si="6"/>
        <v>322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3231</v>
      </c>
      <c r="F48" s="146" t="str">
        <f t="shared" si="4"/>
        <v>Usluge telefona, pošte i prijevoza</v>
      </c>
      <c r="G48" s="186" t="s">
        <v>192</v>
      </c>
      <c r="H48" s="146" t="str">
        <f t="shared" si="5"/>
        <v>REDOVNA DJELATNOST SVEUČILIŠTA U DUBROVNIKU (IZ EVIDENCIJSKIH PRIHODA)</v>
      </c>
      <c r="I48" s="185">
        <v>50000</v>
      </c>
      <c r="J48" s="185">
        <v>60000</v>
      </c>
      <c r="K48" s="185">
        <v>60000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3232</v>
      </c>
      <c r="F49" s="146" t="str">
        <f t="shared" si="4"/>
        <v>Usluge tekućeg i investicijskog održavanja</v>
      </c>
      <c r="G49" s="186" t="s">
        <v>192</v>
      </c>
      <c r="H49" s="146" t="str">
        <f t="shared" si="5"/>
        <v>REDOVNA DJELATNOST SVEUČILIŠTA U DUBROVNIKU (IZ EVIDENCIJSKIH PRIHODA)</v>
      </c>
      <c r="I49" s="185">
        <v>80000</v>
      </c>
      <c r="J49" s="185">
        <v>100000</v>
      </c>
      <c r="K49" s="185">
        <v>100000</v>
      </c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3233</v>
      </c>
      <c r="F50" s="146" t="str">
        <f t="shared" si="4"/>
        <v>Usluge promidžbe i informiranja</v>
      </c>
      <c r="G50" s="186" t="s">
        <v>192</v>
      </c>
      <c r="H50" s="146" t="str">
        <f t="shared" si="5"/>
        <v>REDOVNA DJELATNOST SVEUČILIŠTA U DUBROVNIKU (IZ EVIDENCIJSKIH PRIHODA)</v>
      </c>
      <c r="I50" s="185">
        <v>50000</v>
      </c>
      <c r="J50" s="185">
        <v>60000</v>
      </c>
      <c r="K50" s="185">
        <v>60000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3234</v>
      </c>
      <c r="F51" s="146" t="str">
        <f t="shared" si="4"/>
        <v>Komunalne usluge</v>
      </c>
      <c r="G51" s="186" t="s">
        <v>192</v>
      </c>
      <c r="H51" s="146" t="str">
        <f t="shared" si="5"/>
        <v>REDOVNA DJELATNOST SVEUČILIŠTA U DUBROVNIKU (IZ EVIDENCIJSKIH PRIHODA)</v>
      </c>
      <c r="I51" s="185">
        <v>300000</v>
      </c>
      <c r="J51" s="185">
        <v>300000</v>
      </c>
      <c r="K51" s="185">
        <v>300000</v>
      </c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3235</v>
      </c>
      <c r="F52" s="146" t="str">
        <f t="shared" si="4"/>
        <v>Zakupnine i najamnine</v>
      </c>
      <c r="G52" s="186" t="s">
        <v>192</v>
      </c>
      <c r="H52" s="146" t="str">
        <f t="shared" si="5"/>
        <v>REDOVNA DJELATNOST SVEUČILIŠTA U DUBROVNIKU (IZ EVIDENCIJSKIH PRIHODA)</v>
      </c>
      <c r="I52" s="185">
        <v>200000</v>
      </c>
      <c r="J52" s="185">
        <v>200000</v>
      </c>
      <c r="K52" s="185">
        <v>200000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3236</v>
      </c>
      <c r="F53" s="146" t="str">
        <f t="shared" si="4"/>
        <v>Zdravstvene i veterinarske usluge</v>
      </c>
      <c r="G53" s="186" t="s">
        <v>192</v>
      </c>
      <c r="H53" s="146" t="str">
        <f t="shared" si="5"/>
        <v>REDOVNA DJELATNOST SVEUČILIŠTA U DUBROVNIKU (IZ EVIDENCIJSKIH PRIHODA)</v>
      </c>
      <c r="I53" s="185">
        <v>20000</v>
      </c>
      <c r="J53" s="185">
        <v>20000</v>
      </c>
      <c r="K53" s="185">
        <v>20000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3237</v>
      </c>
      <c r="F54" s="146" t="str">
        <f t="shared" si="4"/>
        <v>Intelektualne i osobne usluge</v>
      </c>
      <c r="G54" s="186" t="s">
        <v>192</v>
      </c>
      <c r="H54" s="146" t="str">
        <f t="shared" si="5"/>
        <v>REDOVNA DJELATNOST SVEUČILIŠTA U DUBROVNIKU (IZ EVIDENCIJSKIH PRIHODA)</v>
      </c>
      <c r="I54" s="185">
        <v>150000</v>
      </c>
      <c r="J54" s="185">
        <v>200000</v>
      </c>
      <c r="K54" s="185">
        <v>200000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3239</v>
      </c>
      <c r="F55" s="146" t="str">
        <f t="shared" si="4"/>
        <v>Ostale usluge</v>
      </c>
      <c r="G55" s="186" t="s">
        <v>192</v>
      </c>
      <c r="H55" s="146" t="str">
        <f t="shared" si="5"/>
        <v>REDOVNA DJELATNOST SVEUČILIŠTA U DUBROVNIKU (IZ EVIDENCIJSKIH PRIHODA)</v>
      </c>
      <c r="I55" s="185">
        <v>100000</v>
      </c>
      <c r="J55" s="185">
        <v>100000</v>
      </c>
      <c r="K55" s="185">
        <v>100000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3241</v>
      </c>
      <c r="F56" s="146" t="str">
        <f t="shared" si="4"/>
        <v>Naknade troškova osobama izvan radnog odnosa</v>
      </c>
      <c r="G56" s="186" t="s">
        <v>192</v>
      </c>
      <c r="H56" s="146" t="str">
        <f t="shared" si="5"/>
        <v>REDOVNA DJELATNOST SVEUČILIŠTA U DUBROVNIKU (IZ EVIDENCIJSKIH PRIHODA)</v>
      </c>
      <c r="I56" s="185">
        <v>50000</v>
      </c>
      <c r="J56" s="185">
        <v>50000</v>
      </c>
      <c r="K56" s="185">
        <v>50000</v>
      </c>
      <c r="M56" s="141" t="str">
        <f t="shared" si="6"/>
        <v>324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3292</v>
      </c>
      <c r="F57" s="146" t="str">
        <f t="shared" si="4"/>
        <v>Premije osiguranja</v>
      </c>
      <c r="G57" s="186" t="s">
        <v>192</v>
      </c>
      <c r="H57" s="146" t="str">
        <f t="shared" si="5"/>
        <v>REDOVNA DJELATNOST SVEUČILIŠTA U DUBROVNIKU (IZ EVIDENCIJSKIH PRIHODA)</v>
      </c>
      <c r="I57" s="185">
        <v>60000</v>
      </c>
      <c r="J57" s="185">
        <v>60000</v>
      </c>
      <c r="K57" s="185">
        <v>60000</v>
      </c>
      <c r="M57" s="141" t="str">
        <f t="shared" si="6"/>
        <v>329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3293</v>
      </c>
      <c r="F58" s="146" t="str">
        <f t="shared" si="4"/>
        <v>Reprezentacija</v>
      </c>
      <c r="G58" s="186" t="s">
        <v>192</v>
      </c>
      <c r="H58" s="146" t="str">
        <f t="shared" si="5"/>
        <v>REDOVNA DJELATNOST SVEUČILIŠTA U DUBROVNIKU (IZ EVIDENCIJSKIH PRIHODA)</v>
      </c>
      <c r="I58" s="185">
        <v>80000</v>
      </c>
      <c r="J58" s="185">
        <v>100000</v>
      </c>
      <c r="K58" s="185">
        <v>100000</v>
      </c>
      <c r="M58" s="141" t="str">
        <f t="shared" si="6"/>
        <v>329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3295</v>
      </c>
      <c r="F59" s="146" t="str">
        <f t="shared" si="4"/>
        <v>Pristojbe i naknade</v>
      </c>
      <c r="G59" s="186" t="s">
        <v>192</v>
      </c>
      <c r="H59" s="146" t="str">
        <f t="shared" si="5"/>
        <v>REDOVNA DJELATNOST SVEUČILIŠTA U DUBROVNIKU (IZ EVIDENCIJSKIH PRIHODA)</v>
      </c>
      <c r="I59" s="185">
        <v>35000</v>
      </c>
      <c r="J59" s="185">
        <v>40000</v>
      </c>
      <c r="K59" s="185">
        <v>40000</v>
      </c>
      <c r="M59" s="141" t="str">
        <f t="shared" si="6"/>
        <v>329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3299</v>
      </c>
      <c r="F60" s="146" t="str">
        <f t="shared" si="4"/>
        <v>Ostali nespomenuti rashodi poslovanja</v>
      </c>
      <c r="G60" s="186" t="s">
        <v>192</v>
      </c>
      <c r="H60" s="146" t="str">
        <f t="shared" si="5"/>
        <v>REDOVNA DJELATNOST SVEUČILIŠTA U DUBROVNIKU (IZ EVIDENCIJSKIH PRIHODA)</v>
      </c>
      <c r="I60" s="185">
        <v>5000</v>
      </c>
      <c r="J60" s="185">
        <v>10000</v>
      </c>
      <c r="K60" s="185">
        <v>10000</v>
      </c>
      <c r="M60" s="141" t="str">
        <f t="shared" si="6"/>
        <v>329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3431</v>
      </c>
      <c r="F61" s="146" t="str">
        <f t="shared" si="4"/>
        <v>Bankarske usluge i usluge platnog prometa</v>
      </c>
      <c r="G61" s="186" t="s">
        <v>192</v>
      </c>
      <c r="H61" s="146" t="str">
        <f t="shared" si="5"/>
        <v>REDOVNA DJELATNOST SVEUČILIŠTA U DUBROVNIKU (IZ EVIDENCIJSKIH PRIHODA)</v>
      </c>
      <c r="I61" s="185">
        <v>50000</v>
      </c>
      <c r="J61" s="185">
        <v>50000</v>
      </c>
      <c r="K61" s="185">
        <v>50000</v>
      </c>
      <c r="M61" s="141" t="str">
        <f t="shared" si="6"/>
        <v>343</v>
      </c>
      <c r="N61" s="141" t="str">
        <f t="shared" si="7"/>
        <v>34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4221</v>
      </c>
      <c r="F62" s="146" t="str">
        <f t="shared" si="4"/>
        <v>Uredska oprema i namještaj</v>
      </c>
      <c r="G62" s="186" t="s">
        <v>192</v>
      </c>
      <c r="H62" s="146" t="str">
        <f t="shared" si="5"/>
        <v>REDOVNA DJELATNOST SVEUČILIŠTA U DUBROVNIKU (IZ EVIDENCIJSKIH PRIHODA)</v>
      </c>
      <c r="I62" s="185"/>
      <c r="J62" s="185"/>
      <c r="K62" s="185">
        <v>75000</v>
      </c>
      <c r="M62" s="141" t="str">
        <f t="shared" si="6"/>
        <v>422</v>
      </c>
      <c r="N62" s="141" t="str">
        <f t="shared" si="7"/>
        <v>42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3111</v>
      </c>
      <c r="F64" s="146" t="str">
        <f t="shared" si="4"/>
        <v>Plaće za redovan rad</v>
      </c>
      <c r="G64" s="186" t="s">
        <v>192</v>
      </c>
      <c r="H64" s="146" t="str">
        <f t="shared" si="5"/>
        <v>REDOVNA DJELATNOST SVEUČILIŠTA U DUBROVNIKU (IZ EVIDENCIJSKIH PRIHODA)</v>
      </c>
      <c r="I64" s="185">
        <v>1073000</v>
      </c>
      <c r="J64" s="185">
        <v>1100000</v>
      </c>
      <c r="K64" s="185">
        <v>1200000</v>
      </c>
      <c r="M64" s="141" t="str">
        <f t="shared" si="6"/>
        <v>311</v>
      </c>
      <c r="N64" s="141" t="str">
        <f t="shared" si="7"/>
        <v>31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3121</v>
      </c>
      <c r="F65" s="146" t="str">
        <f t="shared" si="4"/>
        <v>Ostali rashodi za zaposlene</v>
      </c>
      <c r="G65" s="186" t="s">
        <v>192</v>
      </c>
      <c r="H65" s="146" t="str">
        <f t="shared" si="5"/>
        <v>REDOVNA DJELATNOST SVEUČILIŠTA U DUBROVNIKU (IZ EVIDENCIJSKIH PRIHODA)</v>
      </c>
      <c r="I65" s="185">
        <v>73000</v>
      </c>
      <c r="J65" s="185">
        <v>75000</v>
      </c>
      <c r="K65" s="185">
        <v>80000</v>
      </c>
      <c r="M65" s="141" t="str">
        <f t="shared" si="6"/>
        <v>312</v>
      </c>
      <c r="N65" s="141" t="str">
        <f t="shared" si="7"/>
        <v>31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3132</v>
      </c>
      <c r="F66" s="146" t="str">
        <f t="shared" si="4"/>
        <v>Doprinosi za obvezno zdravstveno osiguranje</v>
      </c>
      <c r="G66" s="186" t="s">
        <v>192</v>
      </c>
      <c r="H66" s="146" t="str">
        <f t="shared" si="5"/>
        <v>REDOVNA DJELATNOST SVEUČILIŠTA U DUBROVNIKU (IZ EVIDENCIJSKIH PRIHODA)</v>
      </c>
      <c r="I66" s="185">
        <v>177000</v>
      </c>
      <c r="J66" s="185">
        <v>181500</v>
      </c>
      <c r="K66" s="185">
        <v>198000</v>
      </c>
      <c r="M66" s="141" t="str">
        <f t="shared" si="6"/>
        <v>313</v>
      </c>
      <c r="N66" s="141" t="str">
        <f t="shared" si="7"/>
        <v>31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3211</v>
      </c>
      <c r="F67" s="146" t="str">
        <f t="shared" si="4"/>
        <v>Službena putovanja</v>
      </c>
      <c r="G67" s="186" t="s">
        <v>192</v>
      </c>
      <c r="H67" s="146" t="str">
        <f t="shared" si="5"/>
        <v>REDOVNA DJELATNOST SVEUČILIŠTA U DUBROVNIKU (IZ EVIDENCIJSKIH PRIHODA)</v>
      </c>
      <c r="I67" s="185">
        <v>260000</v>
      </c>
      <c r="J67" s="185">
        <v>200000</v>
      </c>
      <c r="K67" s="185">
        <v>200000</v>
      </c>
      <c r="M67" s="141" t="str">
        <f t="shared" si="6"/>
        <v>321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3213</v>
      </c>
      <c r="F68" s="146" t="str">
        <f t="shared" ref="F68:F131" si="13">IFERROR(VLOOKUP(E68,$R$5:$T$129,2,FALSE),"")</f>
        <v>Stručno usavršavanje zaposlenika</v>
      </c>
      <c r="G68" s="186" t="s">
        <v>192</v>
      </c>
      <c r="H68" s="146" t="str">
        <f t="shared" ref="H68:H131" si="14">IFERROR(VLOOKUP(G68,$X$6:$Y$200,2,FALSE),"")</f>
        <v>REDOVNA DJELATNOST SVEUČILIŠTA U DUBROVNIKU (IZ EVIDENCIJSKIH PRIHODA)</v>
      </c>
      <c r="I68" s="185">
        <v>20000</v>
      </c>
      <c r="J68" s="185">
        <v>23500</v>
      </c>
      <c r="K68" s="185">
        <v>23500</v>
      </c>
      <c r="M68" s="141" t="str">
        <f t="shared" ref="M68:M131" si="15">LEFT(E68,3)</f>
        <v>321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3221</v>
      </c>
      <c r="F69" s="146" t="str">
        <f t="shared" si="13"/>
        <v>Uredski materijal i ostali materijalni rashodi</v>
      </c>
      <c r="G69" s="186" t="s">
        <v>192</v>
      </c>
      <c r="H69" s="146" t="str">
        <f t="shared" si="14"/>
        <v>REDOVNA DJELATNOST SVEUČILIŠTA U DUBROVNIKU (IZ EVIDENCIJSKIH PRIHODA)</v>
      </c>
      <c r="I69" s="185">
        <v>265000</v>
      </c>
      <c r="J69" s="185">
        <v>250000</v>
      </c>
      <c r="K69" s="185">
        <v>250000</v>
      </c>
      <c r="M69" s="141" t="str">
        <f t="shared" si="15"/>
        <v>322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3223</v>
      </c>
      <c r="F70" s="146" t="str">
        <f t="shared" si="13"/>
        <v>Energija</v>
      </c>
      <c r="G70" s="186" t="s">
        <v>192</v>
      </c>
      <c r="H70" s="146" t="str">
        <f t="shared" si="14"/>
        <v>REDOVNA DJELATNOST SVEUČILIŠTA U DUBROVNIKU (IZ EVIDENCIJSKIH PRIHODA)</v>
      </c>
      <c r="I70" s="185">
        <v>300000</v>
      </c>
      <c r="J70" s="185">
        <v>300000</v>
      </c>
      <c r="K70" s="185">
        <v>300000</v>
      </c>
      <c r="M70" s="141" t="str">
        <f t="shared" si="15"/>
        <v>322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3224</v>
      </c>
      <c r="F71" s="146" t="str">
        <f t="shared" si="13"/>
        <v>Materijal i dijelovi za tekuće i investicijsko održavanje</v>
      </c>
      <c r="G71" s="186" t="s">
        <v>192</v>
      </c>
      <c r="H71" s="146" t="str">
        <f t="shared" si="14"/>
        <v>REDOVNA DJELATNOST SVEUČILIŠTA U DUBROVNIKU (IZ EVIDENCIJSKIH PRIHODA)</v>
      </c>
      <c r="I71" s="185">
        <v>200000</v>
      </c>
      <c r="J71" s="185">
        <v>200000</v>
      </c>
      <c r="K71" s="185">
        <v>200000</v>
      </c>
      <c r="M71" s="141" t="str">
        <f t="shared" si="15"/>
        <v>322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3225</v>
      </c>
      <c r="F72" s="146" t="str">
        <f t="shared" si="13"/>
        <v>Sitni inventar i auto gume</v>
      </c>
      <c r="G72" s="186" t="s">
        <v>192</v>
      </c>
      <c r="H72" s="146" t="str">
        <f t="shared" si="14"/>
        <v>REDOVNA DJELATNOST SVEUČILIŠTA U DUBROVNIKU (IZ EVIDENCIJSKIH PRIHODA)</v>
      </c>
      <c r="I72" s="185">
        <v>80000</v>
      </c>
      <c r="J72" s="185">
        <v>80000</v>
      </c>
      <c r="K72" s="185">
        <v>80000</v>
      </c>
      <c r="M72" s="141" t="str">
        <f t="shared" si="15"/>
        <v>322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3231</v>
      </c>
      <c r="F73" s="146" t="str">
        <f t="shared" si="13"/>
        <v>Usluge telefona, pošte i prijevoza</v>
      </c>
      <c r="G73" s="186" t="s">
        <v>192</v>
      </c>
      <c r="H73" s="146" t="str">
        <f t="shared" si="14"/>
        <v>REDOVNA DJELATNOST SVEUČILIŠTA U DUBROVNIKU (IZ EVIDENCIJSKIH PRIHODA)</v>
      </c>
      <c r="I73" s="185">
        <v>70000</v>
      </c>
      <c r="J73" s="185">
        <v>70000</v>
      </c>
      <c r="K73" s="185">
        <v>70000</v>
      </c>
      <c r="M73" s="141" t="str">
        <f t="shared" si="15"/>
        <v>323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3232</v>
      </c>
      <c r="F74" s="146" t="str">
        <f t="shared" si="13"/>
        <v>Usluge tekućeg i investicijskog održavanja</v>
      </c>
      <c r="G74" s="186" t="s">
        <v>192</v>
      </c>
      <c r="H74" s="146" t="str">
        <f t="shared" si="14"/>
        <v>REDOVNA DJELATNOST SVEUČILIŠTA U DUBROVNIKU (IZ EVIDENCIJSKIH PRIHODA)</v>
      </c>
      <c r="I74" s="185">
        <v>452000</v>
      </c>
      <c r="J74" s="185">
        <v>150000</v>
      </c>
      <c r="K74" s="185">
        <v>150000</v>
      </c>
      <c r="M74" s="141" t="str">
        <f t="shared" si="15"/>
        <v>323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3233</v>
      </c>
      <c r="F75" s="146" t="str">
        <f t="shared" si="13"/>
        <v>Usluge promidžbe i informiranja</v>
      </c>
      <c r="G75" s="186" t="s">
        <v>192</v>
      </c>
      <c r="H75" s="146" t="str">
        <f t="shared" si="14"/>
        <v>REDOVNA DJELATNOST SVEUČILIŠTA U DUBROVNIKU (IZ EVIDENCIJSKIH PRIHODA)</v>
      </c>
      <c r="I75" s="185">
        <v>150000</v>
      </c>
      <c r="J75" s="185">
        <v>160000</v>
      </c>
      <c r="K75" s="185">
        <v>160000</v>
      </c>
      <c r="M75" s="141" t="str">
        <f t="shared" si="15"/>
        <v>323</v>
      </c>
      <c r="N75" s="141" t="str">
        <f t="shared" si="16"/>
        <v>32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3235</v>
      </c>
      <c r="F76" s="146" t="str">
        <f t="shared" si="13"/>
        <v>Zakupnine i najamnine</v>
      </c>
      <c r="G76" s="186" t="s">
        <v>192</v>
      </c>
      <c r="H76" s="146" t="str">
        <f t="shared" si="14"/>
        <v>REDOVNA DJELATNOST SVEUČILIŠTA U DUBROVNIKU (IZ EVIDENCIJSKIH PRIHODA)</v>
      </c>
      <c r="I76" s="185">
        <v>40000</v>
      </c>
      <c r="J76" s="185">
        <v>40000</v>
      </c>
      <c r="K76" s="185">
        <v>40000</v>
      </c>
      <c r="M76" s="141" t="str">
        <f t="shared" si="15"/>
        <v>323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3237</v>
      </c>
      <c r="F77" s="146" t="str">
        <f t="shared" si="13"/>
        <v>Intelektualne i osobne usluge</v>
      </c>
      <c r="G77" s="186" t="s">
        <v>192</v>
      </c>
      <c r="H77" s="146" t="str">
        <f t="shared" si="14"/>
        <v>REDOVNA DJELATNOST SVEUČILIŠTA U DUBROVNIKU (IZ EVIDENCIJSKIH PRIHODA)</v>
      </c>
      <c r="I77" s="185">
        <v>1300000</v>
      </c>
      <c r="J77" s="185">
        <v>1450000</v>
      </c>
      <c r="K77" s="185">
        <v>1500000</v>
      </c>
      <c r="M77" s="141" t="str">
        <f t="shared" si="15"/>
        <v>323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3239</v>
      </c>
      <c r="F78" s="146" t="str">
        <f t="shared" si="13"/>
        <v>Ostale usluge</v>
      </c>
      <c r="G78" s="186" t="s">
        <v>192</v>
      </c>
      <c r="H78" s="146" t="str">
        <f t="shared" si="14"/>
        <v>REDOVNA DJELATNOST SVEUČILIŠTA U DUBROVNIKU (IZ EVIDENCIJSKIH PRIHODA)</v>
      </c>
      <c r="I78" s="185">
        <v>80000</v>
      </c>
      <c r="J78" s="185">
        <v>80000</v>
      </c>
      <c r="K78" s="185">
        <v>80000</v>
      </c>
      <c r="M78" s="141" t="str">
        <f t="shared" si="15"/>
        <v>323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2"/>
        <v>Ostali prihodi za posebne namjene</v>
      </c>
      <c r="E79" s="151">
        <v>3241</v>
      </c>
      <c r="F79" s="146" t="str">
        <f t="shared" si="13"/>
        <v>Naknade troškova osobama izvan radnog odnosa</v>
      </c>
      <c r="G79" s="186" t="s">
        <v>192</v>
      </c>
      <c r="H79" s="146" t="str">
        <f t="shared" si="14"/>
        <v>REDOVNA DJELATNOST SVEUČILIŠTA U DUBROVNIKU (IZ EVIDENCIJSKIH PRIHODA)</v>
      </c>
      <c r="I79" s="185">
        <v>205000</v>
      </c>
      <c r="J79" s="185">
        <v>300000</v>
      </c>
      <c r="K79" s="185">
        <v>328500</v>
      </c>
      <c r="M79" s="141" t="str">
        <f t="shared" si="15"/>
        <v>324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3292</v>
      </c>
      <c r="F80" s="146" t="str">
        <f t="shared" si="13"/>
        <v>Premije osiguranja</v>
      </c>
      <c r="G80" s="186" t="s">
        <v>192</v>
      </c>
      <c r="H80" s="146" t="str">
        <f t="shared" si="14"/>
        <v>REDOVNA DJELATNOST SVEUČILIŠTA U DUBROVNIKU (IZ EVIDENCIJSKIH PRIHODA)</v>
      </c>
      <c r="I80" s="185">
        <v>30000</v>
      </c>
      <c r="J80" s="185">
        <v>30000</v>
      </c>
      <c r="K80" s="185">
        <v>30000</v>
      </c>
      <c r="M80" s="141" t="str">
        <f t="shared" si="15"/>
        <v>329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2"/>
        <v>Ostali prihodi za posebne namjene</v>
      </c>
      <c r="E81" s="151">
        <v>3294</v>
      </c>
      <c r="F81" s="146" t="str">
        <f t="shared" si="13"/>
        <v>Članarine i norme</v>
      </c>
      <c r="G81" s="186" t="s">
        <v>192</v>
      </c>
      <c r="H81" s="146" t="str">
        <f t="shared" si="14"/>
        <v>REDOVNA DJELATNOST SVEUČILIŠTA U DUBROVNIKU (IZ EVIDENCIJSKIH PRIHODA)</v>
      </c>
      <c r="I81" s="185">
        <v>10000</v>
      </c>
      <c r="J81" s="185">
        <v>10000</v>
      </c>
      <c r="K81" s="185">
        <v>10000</v>
      </c>
      <c r="M81" s="141" t="str">
        <f t="shared" si="15"/>
        <v>329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3721</v>
      </c>
      <c r="F82" s="146" t="str">
        <f t="shared" si="13"/>
        <v>Naknade građanima i kućanstvima u novcu</v>
      </c>
      <c r="G82" s="186" t="s">
        <v>192</v>
      </c>
      <c r="H82" s="146" t="str">
        <f t="shared" si="14"/>
        <v>REDOVNA DJELATNOST SVEUČILIŠTA U DUBROVNIKU (IZ EVIDENCIJSKIH PRIHODA)</v>
      </c>
      <c r="I82" s="185">
        <v>200000</v>
      </c>
      <c r="J82" s="185">
        <v>200000</v>
      </c>
      <c r="K82" s="185">
        <v>200000</v>
      </c>
      <c r="M82" s="141" t="str">
        <f t="shared" si="15"/>
        <v>372</v>
      </c>
      <c r="N82" s="141" t="str">
        <f t="shared" si="16"/>
        <v>37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4221</v>
      </c>
      <c r="F83" s="146" t="str">
        <f t="shared" si="13"/>
        <v>Uredska oprema i namještaj</v>
      </c>
      <c r="G83" s="186" t="s">
        <v>192</v>
      </c>
      <c r="H83" s="146" t="str">
        <f t="shared" si="14"/>
        <v>REDOVNA DJELATNOST SVEUČILIŠTA U DUBROVNIKU (IZ EVIDENCIJSKIH PRIHODA)</v>
      </c>
      <c r="I83" s="185">
        <v>0</v>
      </c>
      <c r="J83" s="185">
        <v>100000</v>
      </c>
      <c r="K83" s="185">
        <v>100000</v>
      </c>
      <c r="M83" s="141" t="str">
        <f t="shared" si="15"/>
        <v>422</v>
      </c>
      <c r="N83" s="141" t="str">
        <f t="shared" si="16"/>
        <v>42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3431</v>
      </c>
      <c r="F84" s="146" t="str">
        <f t="shared" si="13"/>
        <v>Bankarske usluge i usluge platnog prometa</v>
      </c>
      <c r="G84" s="186" t="s">
        <v>192</v>
      </c>
      <c r="H84" s="146" t="str">
        <f t="shared" si="14"/>
        <v>REDOVNA DJELATNOST SVEUČILIŠTA U DUBROVNIKU (IZ EVIDENCIJSKIH PRIHODA)</v>
      </c>
      <c r="I84" s="185">
        <v>1000</v>
      </c>
      <c r="J84" s="185">
        <v>0</v>
      </c>
      <c r="K84" s="185">
        <v>0</v>
      </c>
      <c r="M84" s="141" t="str">
        <f t="shared" si="15"/>
        <v>343</v>
      </c>
      <c r="N84" s="141" t="str">
        <f t="shared" si="16"/>
        <v>34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100" activePane="bottomLeft" state="frozen"/>
      <selection pane="bottomLeft" activeCell="A124" sqref="A124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3111</v>
      </c>
      <c r="D3" s="146" t="str">
        <f>IFERROR(VLOOKUP(C3,$U$5:$W$129,2,FALSE),"")</f>
        <v>Plaće za redovan rad</v>
      </c>
      <c r="E3" s="186" t="s">
        <v>827</v>
      </c>
      <c r="F3" s="146" t="str">
        <f>IFERROR(VLOOKUP(E3,$AA$5:$AB$500,2,FALSE),"")</f>
        <v>NOVI PODPROJEKT</v>
      </c>
      <c r="G3" s="185">
        <v>111500</v>
      </c>
      <c r="H3" s="185">
        <v>111500</v>
      </c>
      <c r="I3" s="185">
        <v>60000</v>
      </c>
      <c r="J3" s="201" t="s">
        <v>2342</v>
      </c>
      <c r="K3" s="200" t="s">
        <v>2340</v>
      </c>
      <c r="L3" s="200" t="s">
        <v>2343</v>
      </c>
      <c r="M3" s="201" t="s">
        <v>1379</v>
      </c>
      <c r="N3" s="201" t="s">
        <v>2341</v>
      </c>
      <c r="P3" s="141" t="str">
        <f>LEFT(C3,3)</f>
        <v>311</v>
      </c>
      <c r="Q3" s="141" t="str">
        <f>LEFT(C3,2)</f>
        <v>31</v>
      </c>
    </row>
    <row r="4" spans="1:28">
      <c r="A4" s="151">
        <v>52</v>
      </c>
      <c r="B4" s="146" t="str">
        <f t="shared" ref="B4:B67" si="1">IFERROR(VLOOKUP(A4,$R$6:$S$23,2,FALSE),"")</f>
        <v>Ostale pomoći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827</v>
      </c>
      <c r="F4" s="146" t="str">
        <f t="shared" ref="F4:F67" si="3">IFERROR(VLOOKUP(E4,$AA$5:$AB$500,2,FALSE),"")</f>
        <v>NOVI PODPROJEKT</v>
      </c>
      <c r="G4" s="185">
        <v>18500</v>
      </c>
      <c r="H4" s="185">
        <v>18500</v>
      </c>
      <c r="I4" s="185">
        <v>9900</v>
      </c>
      <c r="J4" s="201" t="s">
        <v>2342</v>
      </c>
      <c r="K4" s="200" t="s">
        <v>2340</v>
      </c>
      <c r="L4" s="200" t="s">
        <v>2343</v>
      </c>
      <c r="M4" s="201" t="s">
        <v>1379</v>
      </c>
      <c r="N4" s="201" t="s">
        <v>2341</v>
      </c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52</v>
      </c>
      <c r="B5" s="146" t="str">
        <f t="shared" si="1"/>
        <v>Ostale pomoći</v>
      </c>
      <c r="C5" s="151">
        <v>3211</v>
      </c>
      <c r="D5" s="146" t="str">
        <f t="shared" si="2"/>
        <v>Službena putovanja</v>
      </c>
      <c r="E5" s="186" t="s">
        <v>827</v>
      </c>
      <c r="F5" s="146" t="str">
        <f t="shared" si="3"/>
        <v>NOVI PODPROJEKT</v>
      </c>
      <c r="G5" s="185">
        <v>160000</v>
      </c>
      <c r="H5" s="185">
        <v>380000</v>
      </c>
      <c r="I5" s="185">
        <v>180000</v>
      </c>
      <c r="J5" s="201" t="s">
        <v>2342</v>
      </c>
      <c r="K5" s="200" t="s">
        <v>2340</v>
      </c>
      <c r="L5" s="200" t="s">
        <v>2343</v>
      </c>
      <c r="M5" s="201" t="s">
        <v>1379</v>
      </c>
      <c r="N5" s="201" t="s">
        <v>2341</v>
      </c>
      <c r="P5" s="141" t="str">
        <f t="shared" si="4"/>
        <v>321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52</v>
      </c>
      <c r="B6" s="146" t="str">
        <f t="shared" si="1"/>
        <v>Ostale pomoći</v>
      </c>
      <c r="C6" s="151">
        <v>3221</v>
      </c>
      <c r="D6" s="146" t="str">
        <f t="shared" si="2"/>
        <v>Uredski materijal i ostali materijalni rashodi</v>
      </c>
      <c r="E6" s="186" t="s">
        <v>827</v>
      </c>
      <c r="F6" s="146" t="str">
        <f t="shared" si="3"/>
        <v>NOVI PODPROJEKT</v>
      </c>
      <c r="G6" s="185">
        <v>3000</v>
      </c>
      <c r="H6" s="185">
        <v>5000</v>
      </c>
      <c r="I6" s="185">
        <v>5000</v>
      </c>
      <c r="J6" s="201" t="s">
        <v>2342</v>
      </c>
      <c r="K6" s="200" t="s">
        <v>2340</v>
      </c>
      <c r="L6" s="200" t="s">
        <v>2343</v>
      </c>
      <c r="M6" s="201" t="s">
        <v>1379</v>
      </c>
      <c r="N6" s="201" t="s">
        <v>2341</v>
      </c>
      <c r="P6" s="141" t="str">
        <f t="shared" si="4"/>
        <v>322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52</v>
      </c>
      <c r="B7" s="146" t="str">
        <f t="shared" si="1"/>
        <v>Ostale pomoći</v>
      </c>
      <c r="C7" s="151">
        <v>3233</v>
      </c>
      <c r="D7" s="146" t="str">
        <f t="shared" si="2"/>
        <v>Usluge promidžbe i informiranja</v>
      </c>
      <c r="E7" s="186" t="s">
        <v>827</v>
      </c>
      <c r="F7" s="146" t="str">
        <f t="shared" si="3"/>
        <v>NOVI PODPROJEKT</v>
      </c>
      <c r="G7" s="185">
        <v>20000</v>
      </c>
      <c r="H7" s="185">
        <v>20000</v>
      </c>
      <c r="I7" s="185">
        <v>20000</v>
      </c>
      <c r="J7" s="201" t="s">
        <v>2342</v>
      </c>
      <c r="K7" s="200" t="s">
        <v>2340</v>
      </c>
      <c r="L7" s="200" t="s">
        <v>2343</v>
      </c>
      <c r="M7" s="201" t="s">
        <v>1379</v>
      </c>
      <c r="N7" s="201" t="s">
        <v>2341</v>
      </c>
      <c r="P7" s="141" t="str">
        <f t="shared" si="4"/>
        <v>323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52</v>
      </c>
      <c r="B8" s="146" t="str">
        <f t="shared" si="1"/>
        <v>Ostale pomoći</v>
      </c>
      <c r="C8" s="151">
        <v>3235</v>
      </c>
      <c r="D8" s="146" t="str">
        <f t="shared" si="2"/>
        <v>Zakupnine i najamnine</v>
      </c>
      <c r="E8" s="186" t="s">
        <v>827</v>
      </c>
      <c r="F8" s="146" t="str">
        <f t="shared" si="3"/>
        <v>NOVI PODPROJEKT</v>
      </c>
      <c r="G8" s="185">
        <v>7500</v>
      </c>
      <c r="H8" s="185">
        <v>8000</v>
      </c>
      <c r="I8" s="185">
        <v>8000</v>
      </c>
      <c r="J8" s="201" t="s">
        <v>2342</v>
      </c>
      <c r="K8" s="200" t="s">
        <v>2340</v>
      </c>
      <c r="L8" s="200" t="s">
        <v>2343</v>
      </c>
      <c r="M8" s="201" t="s">
        <v>1379</v>
      </c>
      <c r="N8" s="201" t="s">
        <v>2341</v>
      </c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52</v>
      </c>
      <c r="B9" s="146" t="str">
        <f t="shared" si="1"/>
        <v>Ostale pomoći</v>
      </c>
      <c r="C9" s="151">
        <v>3237</v>
      </c>
      <c r="D9" s="146" t="str">
        <f t="shared" si="2"/>
        <v>Intelektualne i osobne usluge</v>
      </c>
      <c r="E9" s="186" t="s">
        <v>827</v>
      </c>
      <c r="F9" s="146" t="str">
        <f t="shared" si="3"/>
        <v>NOVI PODPROJEKT</v>
      </c>
      <c r="G9" s="185">
        <v>30000</v>
      </c>
      <c r="H9" s="185">
        <v>40000</v>
      </c>
      <c r="I9" s="185">
        <v>30000</v>
      </c>
      <c r="J9" s="201" t="s">
        <v>2342</v>
      </c>
      <c r="K9" s="200" t="s">
        <v>2340</v>
      </c>
      <c r="L9" s="200" t="s">
        <v>2343</v>
      </c>
      <c r="M9" s="201" t="s">
        <v>1379</v>
      </c>
      <c r="N9" s="201" t="s">
        <v>2341</v>
      </c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52</v>
      </c>
      <c r="B10" s="146" t="str">
        <f t="shared" si="1"/>
        <v>Ostale pomoći</v>
      </c>
      <c r="C10" s="151">
        <v>3239</v>
      </c>
      <c r="D10" s="146" t="str">
        <f t="shared" si="2"/>
        <v>Ostale usluge</v>
      </c>
      <c r="E10" s="186" t="s">
        <v>827</v>
      </c>
      <c r="F10" s="146" t="str">
        <f t="shared" si="3"/>
        <v>NOVI PODPROJEKT</v>
      </c>
      <c r="G10" s="185">
        <v>35000</v>
      </c>
      <c r="H10" s="185">
        <v>40000</v>
      </c>
      <c r="I10" s="185">
        <v>30000</v>
      </c>
      <c r="J10" s="201" t="s">
        <v>2342</v>
      </c>
      <c r="K10" s="200" t="s">
        <v>2340</v>
      </c>
      <c r="L10" s="200" t="s">
        <v>2343</v>
      </c>
      <c r="M10" s="201" t="s">
        <v>1379</v>
      </c>
      <c r="N10" s="201" t="s">
        <v>2341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52</v>
      </c>
      <c r="B11" s="146" t="str">
        <f t="shared" si="1"/>
        <v>Ostale pomoći</v>
      </c>
      <c r="C11" s="151">
        <v>3241</v>
      </c>
      <c r="D11" s="146" t="str">
        <f t="shared" si="2"/>
        <v>Naknade troškova osobama izvan radnog odnosa</v>
      </c>
      <c r="E11" s="186" t="s">
        <v>827</v>
      </c>
      <c r="F11" s="146" t="str">
        <f t="shared" si="3"/>
        <v>NOVI PODPROJEKT</v>
      </c>
      <c r="G11" s="185">
        <v>16000</v>
      </c>
      <c r="H11" s="185">
        <v>20000</v>
      </c>
      <c r="I11" s="185">
        <v>20000</v>
      </c>
      <c r="J11" s="201" t="s">
        <v>2342</v>
      </c>
      <c r="K11" s="200" t="s">
        <v>2340</v>
      </c>
      <c r="L11" s="200" t="s">
        <v>2343</v>
      </c>
      <c r="M11" s="201" t="s">
        <v>1379</v>
      </c>
      <c r="N11" s="201" t="s">
        <v>2341</v>
      </c>
      <c r="P11" s="141" t="str">
        <f t="shared" si="4"/>
        <v>324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52</v>
      </c>
      <c r="B12" s="146" t="str">
        <f t="shared" si="1"/>
        <v>Ostale pomoći</v>
      </c>
      <c r="C12" s="151">
        <v>3293</v>
      </c>
      <c r="D12" s="146" t="str">
        <f t="shared" si="2"/>
        <v>Reprezentacija</v>
      </c>
      <c r="E12" s="186" t="s">
        <v>827</v>
      </c>
      <c r="F12" s="146" t="str">
        <f t="shared" si="3"/>
        <v>NOVI PODPROJEKT</v>
      </c>
      <c r="G12" s="185">
        <v>10000</v>
      </c>
      <c r="H12" s="185">
        <v>10000</v>
      </c>
      <c r="I12" s="185">
        <v>10000</v>
      </c>
      <c r="J12" s="201" t="s">
        <v>2342</v>
      </c>
      <c r="K12" s="200" t="s">
        <v>2340</v>
      </c>
      <c r="L12" s="200" t="s">
        <v>2343</v>
      </c>
      <c r="M12" s="201" t="s">
        <v>1379</v>
      </c>
      <c r="N12" s="201" t="s">
        <v>2341</v>
      </c>
      <c r="P12" s="141" t="str">
        <f t="shared" si="4"/>
        <v>329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52</v>
      </c>
      <c r="B13" s="146" t="str">
        <f t="shared" si="1"/>
        <v>Ostale pomoći</v>
      </c>
      <c r="C13" s="151">
        <v>3721</v>
      </c>
      <c r="D13" s="146" t="str">
        <f t="shared" si="2"/>
        <v>Naknade građanima i kućanstvima u novcu</v>
      </c>
      <c r="E13" s="186" t="s">
        <v>827</v>
      </c>
      <c r="F13" s="146" t="str">
        <f t="shared" si="3"/>
        <v>NOVI PODPROJEKT</v>
      </c>
      <c r="G13" s="185">
        <v>200000</v>
      </c>
      <c r="H13" s="185">
        <v>800000</v>
      </c>
      <c r="I13" s="185">
        <v>300000</v>
      </c>
      <c r="J13" s="201" t="s">
        <v>2342</v>
      </c>
      <c r="K13" s="200" t="s">
        <v>2340</v>
      </c>
      <c r="L13" s="200" t="s">
        <v>2343</v>
      </c>
      <c r="M13" s="201" t="s">
        <v>1379</v>
      </c>
      <c r="N13" s="201" t="s">
        <v>2341</v>
      </c>
      <c r="P13" s="141" t="str">
        <f t="shared" si="4"/>
        <v>372</v>
      </c>
      <c r="Q13" s="141" t="str">
        <f t="shared" si="5"/>
        <v>37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52</v>
      </c>
      <c r="B14" s="146" t="str">
        <f t="shared" si="1"/>
        <v>Ostale pomoći</v>
      </c>
      <c r="C14" s="151">
        <v>3811</v>
      </c>
      <c r="D14" s="146" t="str">
        <f t="shared" si="2"/>
        <v>Tekuće donacije u novcu</v>
      </c>
      <c r="E14" s="186" t="s">
        <v>827</v>
      </c>
      <c r="F14" s="146" t="str">
        <f t="shared" si="3"/>
        <v>NOVI PODPROJEKT</v>
      </c>
      <c r="G14" s="185">
        <v>10000</v>
      </c>
      <c r="H14" s="185">
        <v>15000</v>
      </c>
      <c r="I14" s="185">
        <v>10000</v>
      </c>
      <c r="J14" s="201" t="s">
        <v>2342</v>
      </c>
      <c r="K14" s="200" t="s">
        <v>2340</v>
      </c>
      <c r="L14" s="200" t="s">
        <v>2343</v>
      </c>
      <c r="M14" s="201" t="s">
        <v>1379</v>
      </c>
      <c r="N14" s="201" t="s">
        <v>2341</v>
      </c>
      <c r="P14" s="141" t="str">
        <f t="shared" si="4"/>
        <v>381</v>
      </c>
      <c r="Q14" s="141" t="str">
        <f t="shared" si="5"/>
        <v>38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52</v>
      </c>
      <c r="B15" s="146" t="str">
        <f t="shared" si="1"/>
        <v>Ostale pomoći</v>
      </c>
      <c r="C15" s="151">
        <v>4221</v>
      </c>
      <c r="D15" s="146" t="str">
        <f t="shared" si="2"/>
        <v>Uredska oprema i namještaj</v>
      </c>
      <c r="E15" s="186" t="s">
        <v>827</v>
      </c>
      <c r="F15" s="146" t="str">
        <f t="shared" si="3"/>
        <v>NOVI PODPROJEKT</v>
      </c>
      <c r="G15" s="185">
        <v>3500</v>
      </c>
      <c r="H15" s="185">
        <v>3500</v>
      </c>
      <c r="I15" s="185">
        <v>3500</v>
      </c>
      <c r="J15" s="201" t="s">
        <v>2342</v>
      </c>
      <c r="K15" s="200" t="s">
        <v>2340</v>
      </c>
      <c r="L15" s="200" t="s">
        <v>2343</v>
      </c>
      <c r="M15" s="201" t="s">
        <v>1379</v>
      </c>
      <c r="N15" s="201" t="s">
        <v>2341</v>
      </c>
      <c r="P15" s="141" t="str">
        <f t="shared" si="4"/>
        <v>422</v>
      </c>
      <c r="Q15" s="141" t="str">
        <f t="shared" si="5"/>
        <v>42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52</v>
      </c>
      <c r="B17" s="146" t="str">
        <f t="shared" si="1"/>
        <v>Ostale pomoći</v>
      </c>
      <c r="C17" s="151">
        <v>3211</v>
      </c>
      <c r="D17" s="146" t="str">
        <f t="shared" si="2"/>
        <v>Službena putovanja</v>
      </c>
      <c r="E17" s="186" t="s">
        <v>827</v>
      </c>
      <c r="F17" s="146" t="str">
        <f t="shared" si="3"/>
        <v>NOVI PODPROJEKT</v>
      </c>
      <c r="G17" s="185">
        <v>165000</v>
      </c>
      <c r="H17" s="185">
        <v>168100</v>
      </c>
      <c r="I17" s="185">
        <v>165000</v>
      </c>
      <c r="J17" s="201" t="s">
        <v>2344</v>
      </c>
      <c r="K17" s="200" t="s">
        <v>2340</v>
      </c>
      <c r="L17" s="200" t="s">
        <v>2343</v>
      </c>
      <c r="M17" s="201" t="s">
        <v>1379</v>
      </c>
      <c r="N17" s="201" t="s">
        <v>2345</v>
      </c>
      <c r="P17" s="141" t="str">
        <f t="shared" si="4"/>
        <v>321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52</v>
      </c>
      <c r="B18" s="146" t="str">
        <f t="shared" si="1"/>
        <v>Ostale pomoći</v>
      </c>
      <c r="C18" s="151">
        <v>3221</v>
      </c>
      <c r="D18" s="146" t="str">
        <f t="shared" si="2"/>
        <v>Uredski materijal i ostali materijalni rashodi</v>
      </c>
      <c r="E18" s="186" t="s">
        <v>827</v>
      </c>
      <c r="F18" s="146" t="str">
        <f t="shared" si="3"/>
        <v>NOVI PODPROJEKT</v>
      </c>
      <c r="G18" s="185">
        <v>3000</v>
      </c>
      <c r="H18" s="185">
        <v>5000</v>
      </c>
      <c r="I18" s="185">
        <v>5000</v>
      </c>
      <c r="J18" s="201" t="s">
        <v>2344</v>
      </c>
      <c r="K18" s="200" t="s">
        <v>2340</v>
      </c>
      <c r="L18" s="200" t="s">
        <v>2343</v>
      </c>
      <c r="M18" s="201" t="s">
        <v>1379</v>
      </c>
      <c r="N18" s="201" t="s">
        <v>2345</v>
      </c>
      <c r="P18" s="141" t="str">
        <f t="shared" si="4"/>
        <v>322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52</v>
      </c>
      <c r="B19" s="146" t="str">
        <f t="shared" si="1"/>
        <v>Ostale pomoći</v>
      </c>
      <c r="C19" s="151">
        <v>3225</v>
      </c>
      <c r="D19" s="146" t="str">
        <f t="shared" si="2"/>
        <v>Sitni inventar i auto gume</v>
      </c>
      <c r="E19" s="186" t="s">
        <v>827</v>
      </c>
      <c r="F19" s="146" t="str">
        <f t="shared" si="3"/>
        <v>NOVI PODPROJEKT</v>
      </c>
      <c r="G19" s="185">
        <v>500</v>
      </c>
      <c r="H19" s="185">
        <v>1000</v>
      </c>
      <c r="I19" s="185">
        <v>1000</v>
      </c>
      <c r="J19" s="201" t="s">
        <v>2344</v>
      </c>
      <c r="K19" s="200" t="s">
        <v>2340</v>
      </c>
      <c r="L19" s="200" t="s">
        <v>2343</v>
      </c>
      <c r="M19" s="201" t="s">
        <v>1379</v>
      </c>
      <c r="N19" s="201" t="s">
        <v>2345</v>
      </c>
      <c r="P19" s="141" t="str">
        <f t="shared" si="4"/>
        <v>322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52</v>
      </c>
      <c r="B20" s="146" t="str">
        <f t="shared" si="1"/>
        <v>Ostale pomoći</v>
      </c>
      <c r="C20" s="151">
        <v>3233</v>
      </c>
      <c r="D20" s="146" t="str">
        <f t="shared" si="2"/>
        <v>Usluge promidžbe i informiranja</v>
      </c>
      <c r="E20" s="186" t="s">
        <v>827</v>
      </c>
      <c r="F20" s="146" t="str">
        <f t="shared" si="3"/>
        <v>NOVI PODPROJEKT</v>
      </c>
      <c r="G20" s="185">
        <v>20000</v>
      </c>
      <c r="H20" s="185">
        <v>20000</v>
      </c>
      <c r="I20" s="185">
        <v>20000</v>
      </c>
      <c r="J20" s="201" t="s">
        <v>2344</v>
      </c>
      <c r="K20" s="200" t="s">
        <v>2340</v>
      </c>
      <c r="L20" s="200" t="s">
        <v>2343</v>
      </c>
      <c r="M20" s="201" t="s">
        <v>1379</v>
      </c>
      <c r="N20" s="201" t="s">
        <v>2345</v>
      </c>
      <c r="P20" s="141" t="str">
        <f t="shared" si="4"/>
        <v>323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52</v>
      </c>
      <c r="B21" s="146" t="str">
        <f t="shared" si="1"/>
        <v>Ostale pomoći</v>
      </c>
      <c r="C21" s="151">
        <v>3241</v>
      </c>
      <c r="D21" s="146" t="str">
        <f t="shared" si="2"/>
        <v>Naknade troškova osobama izvan radnog odnosa</v>
      </c>
      <c r="E21" s="186" t="s">
        <v>827</v>
      </c>
      <c r="F21" s="146" t="str">
        <f t="shared" si="3"/>
        <v>NOVI PODPROJEKT</v>
      </c>
      <c r="G21" s="185">
        <v>175000</v>
      </c>
      <c r="H21" s="185">
        <v>402000</v>
      </c>
      <c r="I21" s="185">
        <v>300000</v>
      </c>
      <c r="J21" s="201" t="s">
        <v>2344</v>
      </c>
      <c r="K21" s="200" t="s">
        <v>2340</v>
      </c>
      <c r="L21" s="200" t="s">
        <v>2343</v>
      </c>
      <c r="M21" s="201" t="s">
        <v>1379</v>
      </c>
      <c r="N21" s="201" t="s">
        <v>2345</v>
      </c>
      <c r="P21" s="141" t="str">
        <f t="shared" si="4"/>
        <v>324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52</v>
      </c>
      <c r="B22" s="146" t="str">
        <f t="shared" si="1"/>
        <v>Ostale pomoći</v>
      </c>
      <c r="C22" s="151">
        <v>3293</v>
      </c>
      <c r="D22" s="146" t="str">
        <f t="shared" si="2"/>
        <v>Reprezentacija</v>
      </c>
      <c r="E22" s="186" t="s">
        <v>827</v>
      </c>
      <c r="F22" s="146" t="str">
        <f t="shared" si="3"/>
        <v>NOVI PODPROJEKT</v>
      </c>
      <c r="G22" s="185">
        <v>5000</v>
      </c>
      <c r="H22" s="185">
        <v>10000</v>
      </c>
      <c r="I22" s="185">
        <v>10000</v>
      </c>
      <c r="J22" s="201" t="s">
        <v>2344</v>
      </c>
      <c r="K22" s="200" t="s">
        <v>2340</v>
      </c>
      <c r="L22" s="200" t="s">
        <v>2343</v>
      </c>
      <c r="M22" s="201" t="s">
        <v>1379</v>
      </c>
      <c r="N22" s="201" t="s">
        <v>2345</v>
      </c>
      <c r="P22" s="141" t="str">
        <f t="shared" si="4"/>
        <v>329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52</v>
      </c>
      <c r="B23" s="146" t="str">
        <f t="shared" si="1"/>
        <v>Ostale pomoći</v>
      </c>
      <c r="C23" s="151">
        <v>3721</v>
      </c>
      <c r="D23" s="146" t="str">
        <f t="shared" si="2"/>
        <v>Naknade građanima i kućanstvima u novcu</v>
      </c>
      <c r="E23" s="186" t="s">
        <v>827</v>
      </c>
      <c r="F23" s="146" t="str">
        <f t="shared" si="3"/>
        <v>NOVI PODPROJEKT</v>
      </c>
      <c r="G23" s="185">
        <v>41500</v>
      </c>
      <c r="H23" s="185">
        <v>400000</v>
      </c>
      <c r="I23" s="185">
        <v>200000</v>
      </c>
      <c r="J23" s="201" t="s">
        <v>2344</v>
      </c>
      <c r="K23" s="200" t="s">
        <v>2340</v>
      </c>
      <c r="L23" s="200" t="s">
        <v>2343</v>
      </c>
      <c r="M23" s="201" t="s">
        <v>1379</v>
      </c>
      <c r="N23" s="201" t="s">
        <v>2345</v>
      </c>
      <c r="P23" s="141" t="str">
        <f t="shared" si="4"/>
        <v>372</v>
      </c>
      <c r="Q23" s="141" t="str">
        <f t="shared" si="5"/>
        <v>37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51</v>
      </c>
      <c r="B26" s="146" t="str">
        <f t="shared" si="1"/>
        <v>Pomoći EU</v>
      </c>
      <c r="C26" s="151">
        <v>3111</v>
      </c>
      <c r="D26" s="146" t="str">
        <f t="shared" si="2"/>
        <v>Plaće za redovan rad</v>
      </c>
      <c r="E26" s="186" t="s">
        <v>827</v>
      </c>
      <c r="F26" s="146" t="str">
        <f t="shared" si="3"/>
        <v>NOVI PODPROJEKT</v>
      </c>
      <c r="G26" s="185">
        <v>115000</v>
      </c>
      <c r="H26" s="185">
        <v>115000</v>
      </c>
      <c r="I26" s="185">
        <v>0</v>
      </c>
      <c r="J26" s="201" t="s">
        <v>2346</v>
      </c>
      <c r="K26" s="200" t="s">
        <v>2348</v>
      </c>
      <c r="L26" s="200" t="s">
        <v>2349</v>
      </c>
      <c r="M26" s="201" t="s">
        <v>2347</v>
      </c>
      <c r="N26" s="201" t="s">
        <v>2350</v>
      </c>
      <c r="P26" s="141" t="str">
        <f t="shared" si="4"/>
        <v>311</v>
      </c>
      <c r="Q26" s="141" t="str">
        <f t="shared" si="5"/>
        <v>31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51</v>
      </c>
      <c r="B27" s="146" t="str">
        <f t="shared" si="1"/>
        <v>Pomoći EU</v>
      </c>
      <c r="C27" s="151">
        <v>3132</v>
      </c>
      <c r="D27" s="146" t="str">
        <f t="shared" si="2"/>
        <v>Doprinosi za obvezno zdravstveno osiguranje</v>
      </c>
      <c r="E27" s="186" t="s">
        <v>827</v>
      </c>
      <c r="F27" s="146" t="str">
        <f t="shared" si="3"/>
        <v>NOVI PODPROJEKT</v>
      </c>
      <c r="G27" s="185">
        <v>19000</v>
      </c>
      <c r="H27" s="185">
        <v>19000</v>
      </c>
      <c r="I27" s="185">
        <v>0</v>
      </c>
      <c r="J27" s="201" t="s">
        <v>2346</v>
      </c>
      <c r="K27" s="200" t="s">
        <v>2348</v>
      </c>
      <c r="L27" s="200" t="s">
        <v>2349</v>
      </c>
      <c r="M27" s="201" t="s">
        <v>2347</v>
      </c>
      <c r="N27" s="201" t="s">
        <v>2350</v>
      </c>
      <c r="P27" s="141" t="str">
        <f t="shared" si="4"/>
        <v>313</v>
      </c>
      <c r="Q27" s="141" t="str">
        <f t="shared" si="5"/>
        <v>31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51</v>
      </c>
      <c r="B28" s="146" t="str">
        <f t="shared" si="1"/>
        <v>Pomoći EU</v>
      </c>
      <c r="C28" s="151">
        <v>3211</v>
      </c>
      <c r="D28" s="146" t="str">
        <f t="shared" si="2"/>
        <v>Službena putovanja</v>
      </c>
      <c r="E28" s="186" t="s">
        <v>827</v>
      </c>
      <c r="F28" s="146" t="str">
        <f t="shared" si="3"/>
        <v>NOVI PODPROJEKT</v>
      </c>
      <c r="G28" s="185">
        <v>131250</v>
      </c>
      <c r="H28" s="185">
        <v>131250</v>
      </c>
      <c r="I28" s="185">
        <v>0</v>
      </c>
      <c r="J28" s="201" t="s">
        <v>2346</v>
      </c>
      <c r="K28" s="200" t="s">
        <v>2348</v>
      </c>
      <c r="L28" s="200" t="s">
        <v>2349</v>
      </c>
      <c r="M28" s="201" t="s">
        <v>2347</v>
      </c>
      <c r="N28" s="201" t="s">
        <v>2350</v>
      </c>
      <c r="P28" s="141" t="str">
        <f t="shared" si="4"/>
        <v>321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51</v>
      </c>
      <c r="B29" s="146" t="str">
        <f t="shared" si="1"/>
        <v>Pomoći EU</v>
      </c>
      <c r="C29" s="151">
        <v>3237</v>
      </c>
      <c r="D29" s="146" t="str">
        <f t="shared" si="2"/>
        <v>Intelektualne i osobne usluge</v>
      </c>
      <c r="E29" s="186" t="s">
        <v>827</v>
      </c>
      <c r="F29" s="146" t="str">
        <f t="shared" si="3"/>
        <v>NOVI PODPROJEKT</v>
      </c>
      <c r="G29" s="185">
        <v>30000</v>
      </c>
      <c r="H29" s="185">
        <v>105000</v>
      </c>
      <c r="I29" s="185">
        <v>0</v>
      </c>
      <c r="J29" s="201" t="s">
        <v>2346</v>
      </c>
      <c r="K29" s="200" t="s">
        <v>2348</v>
      </c>
      <c r="L29" s="200" t="s">
        <v>2349</v>
      </c>
      <c r="M29" s="201" t="s">
        <v>2347</v>
      </c>
      <c r="N29" s="201" t="s">
        <v>2350</v>
      </c>
      <c r="P29" s="141" t="str">
        <f t="shared" si="4"/>
        <v>323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51</v>
      </c>
      <c r="B30" s="146" t="str">
        <f t="shared" si="1"/>
        <v>Pomoći EU</v>
      </c>
      <c r="C30" s="151">
        <v>3241</v>
      </c>
      <c r="D30" s="146" t="str">
        <f t="shared" si="2"/>
        <v>Naknade troškova osobama izvan radnog odnosa</v>
      </c>
      <c r="E30" s="186" t="s">
        <v>827</v>
      </c>
      <c r="F30" s="146" t="str">
        <f t="shared" si="3"/>
        <v>NOVI PODPROJEKT</v>
      </c>
      <c r="G30" s="185">
        <v>5000</v>
      </c>
      <c r="H30" s="185">
        <v>5000</v>
      </c>
      <c r="I30" s="185">
        <v>0</v>
      </c>
      <c r="J30" s="201" t="s">
        <v>2346</v>
      </c>
      <c r="K30" s="200" t="s">
        <v>2348</v>
      </c>
      <c r="L30" s="200" t="s">
        <v>2349</v>
      </c>
      <c r="M30" s="201" t="s">
        <v>2347</v>
      </c>
      <c r="N30" s="201" t="s">
        <v>2350</v>
      </c>
      <c r="P30" s="141" t="str">
        <f t="shared" si="4"/>
        <v>324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51</v>
      </c>
      <c r="B31" s="146" t="str">
        <f t="shared" si="1"/>
        <v>Pomoći EU</v>
      </c>
      <c r="C31" s="151">
        <v>3431</v>
      </c>
      <c r="D31" s="146" t="str">
        <f t="shared" si="2"/>
        <v>Bankarske usluge i usluge platnog prometa</v>
      </c>
      <c r="E31" s="186" t="s">
        <v>827</v>
      </c>
      <c r="F31" s="146" t="str">
        <f t="shared" si="3"/>
        <v>NOVI PODPROJEKT</v>
      </c>
      <c r="G31" s="185">
        <v>1750</v>
      </c>
      <c r="H31" s="185">
        <v>1750</v>
      </c>
      <c r="I31" s="185">
        <v>0</v>
      </c>
      <c r="J31" s="201" t="s">
        <v>2346</v>
      </c>
      <c r="K31" s="200" t="s">
        <v>2348</v>
      </c>
      <c r="L31" s="200" t="s">
        <v>2349</v>
      </c>
      <c r="M31" s="201" t="s">
        <v>2347</v>
      </c>
      <c r="N31" s="201" t="s">
        <v>2350</v>
      </c>
      <c r="P31" s="141" t="str">
        <f t="shared" si="4"/>
        <v>343</v>
      </c>
      <c r="Q31" s="141" t="str">
        <f t="shared" si="5"/>
        <v>34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51</v>
      </c>
      <c r="B32" s="146" t="str">
        <f t="shared" si="1"/>
        <v>Pomoći EU</v>
      </c>
      <c r="C32" s="151">
        <v>3611</v>
      </c>
      <c r="D32" s="146" t="str">
        <f t="shared" si="2"/>
        <v>Tekuće pomoći inozemnim vladama</v>
      </c>
      <c r="E32" s="186" t="s">
        <v>827</v>
      </c>
      <c r="F32" s="146" t="str">
        <f t="shared" si="3"/>
        <v>NOVI PODPROJEKT</v>
      </c>
      <c r="G32" s="185">
        <v>2717000</v>
      </c>
      <c r="H32" s="185">
        <v>2717000</v>
      </c>
      <c r="I32" s="185">
        <v>0</v>
      </c>
      <c r="J32" s="201" t="s">
        <v>2346</v>
      </c>
      <c r="K32" s="200" t="s">
        <v>2348</v>
      </c>
      <c r="L32" s="200" t="s">
        <v>2349</v>
      </c>
      <c r="M32" s="201" t="s">
        <v>2347</v>
      </c>
      <c r="N32" s="201" t="s">
        <v>2350</v>
      </c>
      <c r="P32" s="141" t="str">
        <f t="shared" si="4"/>
        <v>361</v>
      </c>
      <c r="Q32" s="141" t="str">
        <f t="shared" si="5"/>
        <v>36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51</v>
      </c>
      <c r="B34" s="146" t="str">
        <f t="shared" si="1"/>
        <v>Pomoći EU</v>
      </c>
      <c r="C34" s="151">
        <v>3111</v>
      </c>
      <c r="D34" s="146" t="str">
        <f t="shared" si="2"/>
        <v>Plaće za redovan rad</v>
      </c>
      <c r="E34" s="186" t="s">
        <v>827</v>
      </c>
      <c r="F34" s="146" t="str">
        <f t="shared" si="3"/>
        <v>NOVI PODPROJEKT</v>
      </c>
      <c r="G34" s="185">
        <v>71150</v>
      </c>
      <c r="H34" s="185">
        <v>71150</v>
      </c>
      <c r="I34" s="185">
        <v>54000</v>
      </c>
      <c r="J34" s="201" t="s">
        <v>2351</v>
      </c>
      <c r="K34" s="200" t="s">
        <v>2352</v>
      </c>
      <c r="L34" s="200" t="s">
        <v>2353</v>
      </c>
      <c r="M34" s="201" t="s">
        <v>2380</v>
      </c>
      <c r="N34" s="201" t="s">
        <v>2354</v>
      </c>
      <c r="P34" s="141" t="str">
        <f t="shared" si="4"/>
        <v>311</v>
      </c>
      <c r="Q34" s="141" t="str">
        <f t="shared" si="5"/>
        <v>31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51</v>
      </c>
      <c r="B35" s="146" t="str">
        <f t="shared" si="1"/>
        <v>Pomoći EU</v>
      </c>
      <c r="C35" s="151">
        <v>3132</v>
      </c>
      <c r="D35" s="146" t="str">
        <f t="shared" si="2"/>
        <v>Doprinosi za obvezno zdravstveno osiguranje</v>
      </c>
      <c r="E35" s="186" t="s">
        <v>827</v>
      </c>
      <c r="F35" s="146" t="str">
        <f t="shared" si="3"/>
        <v>NOVI PODPROJEKT</v>
      </c>
      <c r="G35" s="185">
        <v>11750</v>
      </c>
      <c r="H35" s="185">
        <v>11750</v>
      </c>
      <c r="I35" s="185">
        <v>8900</v>
      </c>
      <c r="J35" s="201" t="s">
        <v>2351</v>
      </c>
      <c r="K35" s="200" t="s">
        <v>2352</v>
      </c>
      <c r="L35" s="200" t="s">
        <v>2353</v>
      </c>
      <c r="M35" s="201" t="s">
        <v>2380</v>
      </c>
      <c r="N35" s="201" t="s">
        <v>2354</v>
      </c>
      <c r="P35" s="141" t="str">
        <f t="shared" si="4"/>
        <v>313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51</v>
      </c>
      <c r="B36" s="146" t="str">
        <f t="shared" si="1"/>
        <v>Pomoći EU</v>
      </c>
      <c r="C36" s="151">
        <v>3211</v>
      </c>
      <c r="D36" s="146" t="str">
        <f t="shared" si="2"/>
        <v>Službena putovanja</v>
      </c>
      <c r="E36" s="186" t="s">
        <v>827</v>
      </c>
      <c r="F36" s="146" t="str">
        <f t="shared" si="3"/>
        <v>NOVI PODPROJEKT</v>
      </c>
      <c r="G36" s="185">
        <v>19100</v>
      </c>
      <c r="H36" s="185">
        <v>19100</v>
      </c>
      <c r="I36" s="185">
        <v>19100</v>
      </c>
      <c r="J36" s="201" t="s">
        <v>2351</v>
      </c>
      <c r="K36" s="200" t="s">
        <v>2352</v>
      </c>
      <c r="L36" s="200" t="s">
        <v>2353</v>
      </c>
      <c r="M36" s="201" t="s">
        <v>2380</v>
      </c>
      <c r="N36" s="201" t="s">
        <v>2354</v>
      </c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52</v>
      </c>
      <c r="B38" s="146" t="str">
        <f t="shared" si="1"/>
        <v>Ostale pomoći</v>
      </c>
      <c r="C38" s="151">
        <v>3111</v>
      </c>
      <c r="D38" s="146" t="str">
        <f t="shared" si="2"/>
        <v>Plaće za redovan rad</v>
      </c>
      <c r="E38" s="186" t="s">
        <v>827</v>
      </c>
      <c r="F38" s="146" t="str">
        <f t="shared" si="3"/>
        <v>NOVI PODPROJEKT</v>
      </c>
      <c r="G38" s="185">
        <v>103000</v>
      </c>
      <c r="H38" s="185">
        <v>0</v>
      </c>
      <c r="I38" s="185">
        <v>0</v>
      </c>
      <c r="J38" s="201" t="s">
        <v>2355</v>
      </c>
      <c r="K38" s="200" t="s">
        <v>2356</v>
      </c>
      <c r="L38" s="200" t="s">
        <v>2357</v>
      </c>
      <c r="M38" s="201" t="s">
        <v>2381</v>
      </c>
      <c r="N38" s="201" t="s">
        <v>2358</v>
      </c>
      <c r="P38" s="141" t="str">
        <f t="shared" si="4"/>
        <v>311</v>
      </c>
      <c r="Q38" s="141" t="str">
        <f t="shared" si="5"/>
        <v>31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52</v>
      </c>
      <c r="B39" s="146" t="str">
        <f t="shared" si="1"/>
        <v>Ostale pomoći</v>
      </c>
      <c r="C39" s="151">
        <v>3132</v>
      </c>
      <c r="D39" s="146" t="str">
        <f t="shared" si="2"/>
        <v>Doprinosi za obvezno zdravstveno osiguranje</v>
      </c>
      <c r="E39" s="186" t="s">
        <v>827</v>
      </c>
      <c r="F39" s="146" t="str">
        <f t="shared" si="3"/>
        <v>NOVI PODPROJEKT</v>
      </c>
      <c r="G39" s="185">
        <v>17000</v>
      </c>
      <c r="H39" s="185">
        <v>0</v>
      </c>
      <c r="I39" s="185">
        <v>0</v>
      </c>
      <c r="J39" s="201" t="s">
        <v>2355</v>
      </c>
      <c r="K39" s="200" t="s">
        <v>2356</v>
      </c>
      <c r="L39" s="200" t="s">
        <v>2357</v>
      </c>
      <c r="M39" s="201" t="s">
        <v>2381</v>
      </c>
      <c r="N39" s="201" t="s">
        <v>2358</v>
      </c>
      <c r="P39" s="141" t="str">
        <f t="shared" si="4"/>
        <v>313</v>
      </c>
      <c r="Q39" s="141" t="str">
        <f t="shared" si="5"/>
        <v>31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52</v>
      </c>
      <c r="B40" s="146" t="str">
        <f t="shared" si="1"/>
        <v>Ostale pomoći</v>
      </c>
      <c r="C40" s="151">
        <v>3211</v>
      </c>
      <c r="D40" s="146" t="str">
        <f t="shared" si="2"/>
        <v>Službena putovanja</v>
      </c>
      <c r="E40" s="186" t="s">
        <v>827</v>
      </c>
      <c r="F40" s="146" t="str">
        <f t="shared" si="3"/>
        <v>NOVI PODPROJEKT</v>
      </c>
      <c r="G40" s="185">
        <v>20000</v>
      </c>
      <c r="H40" s="185">
        <v>0</v>
      </c>
      <c r="I40" s="185">
        <v>0</v>
      </c>
      <c r="J40" s="201" t="s">
        <v>2355</v>
      </c>
      <c r="K40" s="200" t="s">
        <v>2356</v>
      </c>
      <c r="L40" s="200" t="s">
        <v>2357</v>
      </c>
      <c r="M40" s="201" t="s">
        <v>2381</v>
      </c>
      <c r="N40" s="201" t="s">
        <v>2358</v>
      </c>
      <c r="P40" s="141" t="str">
        <f t="shared" si="4"/>
        <v>321</v>
      </c>
      <c r="Q40" s="141" t="str">
        <f t="shared" si="5"/>
        <v>32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52</v>
      </c>
      <c r="B41" s="146" t="str">
        <f t="shared" si="1"/>
        <v>Ostale pomoći</v>
      </c>
      <c r="C41" s="151">
        <v>3241</v>
      </c>
      <c r="D41" s="146" t="str">
        <f t="shared" si="2"/>
        <v>Naknade troškova osobama izvan radnog odnosa</v>
      </c>
      <c r="E41" s="186" t="s">
        <v>827</v>
      </c>
      <c r="F41" s="146" t="str">
        <f t="shared" si="3"/>
        <v>NOVI PODPROJEKT</v>
      </c>
      <c r="G41" s="185">
        <v>60000</v>
      </c>
      <c r="H41" s="185">
        <v>0</v>
      </c>
      <c r="I41" s="185">
        <v>0</v>
      </c>
      <c r="J41" s="201" t="s">
        <v>2355</v>
      </c>
      <c r="K41" s="200" t="s">
        <v>2356</v>
      </c>
      <c r="L41" s="200" t="s">
        <v>2357</v>
      </c>
      <c r="M41" s="201" t="s">
        <v>2381</v>
      </c>
      <c r="N41" s="201" t="s">
        <v>2358</v>
      </c>
      <c r="P41" s="141" t="str">
        <f t="shared" si="4"/>
        <v>324</v>
      </c>
      <c r="Q41" s="141" t="str">
        <f t="shared" si="5"/>
        <v>32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52</v>
      </c>
      <c r="B42" s="146" t="str">
        <f t="shared" si="1"/>
        <v>Ostale pomoći</v>
      </c>
      <c r="C42" s="151">
        <v>3611</v>
      </c>
      <c r="D42" s="146" t="str">
        <f t="shared" si="2"/>
        <v>Tekuće pomoći inozemnim vladama</v>
      </c>
      <c r="E42" s="186" t="s">
        <v>827</v>
      </c>
      <c r="F42" s="146" t="str">
        <f t="shared" si="3"/>
        <v>NOVI PODPROJEKT</v>
      </c>
      <c r="G42" s="185">
        <v>780000</v>
      </c>
      <c r="H42" s="185">
        <v>0</v>
      </c>
      <c r="I42" s="185">
        <v>0</v>
      </c>
      <c r="J42" s="201" t="s">
        <v>2355</v>
      </c>
      <c r="K42" s="200" t="s">
        <v>2356</v>
      </c>
      <c r="L42" s="200" t="s">
        <v>2357</v>
      </c>
      <c r="M42" s="201" t="s">
        <v>2381</v>
      </c>
      <c r="N42" s="201" t="s">
        <v>2358</v>
      </c>
      <c r="P42" s="141" t="str">
        <f t="shared" si="4"/>
        <v>361</v>
      </c>
      <c r="Q42" s="141" t="str">
        <f t="shared" si="5"/>
        <v>36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52</v>
      </c>
      <c r="B43" s="146" t="str">
        <f t="shared" si="1"/>
        <v>Ostale pomoći</v>
      </c>
      <c r="C43" s="151">
        <v>3693</v>
      </c>
      <c r="D43" s="146" t="str">
        <f t="shared" si="2"/>
        <v>Tekući prijenosi između proračunskih korisnika istog proraču</v>
      </c>
      <c r="E43" s="186" t="s">
        <v>827</v>
      </c>
      <c r="F43" s="146" t="str">
        <f t="shared" si="3"/>
        <v>NOVI PODPROJEKT</v>
      </c>
      <c r="G43" s="185">
        <v>150000</v>
      </c>
      <c r="H43" s="185">
        <v>0</v>
      </c>
      <c r="I43" s="185">
        <v>0</v>
      </c>
      <c r="J43" s="201" t="s">
        <v>2355</v>
      </c>
      <c r="K43" s="200" t="s">
        <v>2356</v>
      </c>
      <c r="L43" s="200" t="s">
        <v>2357</v>
      </c>
      <c r="M43" s="201" t="s">
        <v>2381</v>
      </c>
      <c r="N43" s="201" t="s">
        <v>2358</v>
      </c>
      <c r="P43" s="141" t="str">
        <f t="shared" si="4"/>
        <v>369</v>
      </c>
      <c r="Q43" s="141" t="str">
        <f t="shared" si="5"/>
        <v>36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52</v>
      </c>
      <c r="B44" s="146" t="str">
        <f t="shared" si="1"/>
        <v>Ostale pomoći</v>
      </c>
      <c r="C44" s="151">
        <v>3811</v>
      </c>
      <c r="D44" s="146" t="str">
        <f t="shared" si="2"/>
        <v>Tekuće donacije u novcu</v>
      </c>
      <c r="E44" s="186" t="s">
        <v>827</v>
      </c>
      <c r="F44" s="146" t="str">
        <f t="shared" si="3"/>
        <v>NOVI PODPROJEKT</v>
      </c>
      <c r="G44" s="185">
        <v>150000</v>
      </c>
      <c r="H44" s="185">
        <v>0</v>
      </c>
      <c r="I44" s="185">
        <v>0</v>
      </c>
      <c r="J44" s="201" t="s">
        <v>2355</v>
      </c>
      <c r="K44" s="200" t="s">
        <v>2356</v>
      </c>
      <c r="L44" s="200" t="s">
        <v>2357</v>
      </c>
      <c r="M44" s="201" t="s">
        <v>2381</v>
      </c>
      <c r="N44" s="201" t="s">
        <v>2358</v>
      </c>
      <c r="P44" s="141" t="str">
        <f t="shared" si="4"/>
        <v>381</v>
      </c>
      <c r="Q44" s="141" t="str">
        <f t="shared" si="5"/>
        <v>38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52</v>
      </c>
      <c r="B46" s="146" t="str">
        <f t="shared" si="1"/>
        <v>Ostale pomoći</v>
      </c>
      <c r="C46" s="151">
        <v>3211</v>
      </c>
      <c r="D46" s="146" t="str">
        <f t="shared" si="2"/>
        <v>Službena putovanja</v>
      </c>
      <c r="E46" s="186" t="s">
        <v>827</v>
      </c>
      <c r="F46" s="146" t="str">
        <f t="shared" si="3"/>
        <v>NOVI PODPROJEKT</v>
      </c>
      <c r="G46" s="185">
        <v>3000</v>
      </c>
      <c r="H46" s="185">
        <v>3000</v>
      </c>
      <c r="I46" s="185">
        <v>0</v>
      </c>
      <c r="J46" s="201" t="s">
        <v>2359</v>
      </c>
      <c r="K46" s="200" t="s">
        <v>2360</v>
      </c>
      <c r="L46" s="200" t="s">
        <v>2361</v>
      </c>
      <c r="M46" s="201" t="s">
        <v>2362</v>
      </c>
      <c r="N46" s="201" t="s">
        <v>2363</v>
      </c>
      <c r="P46" s="141" t="str">
        <f t="shared" si="4"/>
        <v>321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52</v>
      </c>
      <c r="B47" s="146" t="str">
        <f t="shared" si="1"/>
        <v>Ostale pomoći</v>
      </c>
      <c r="C47" s="151">
        <v>3225</v>
      </c>
      <c r="D47" s="146" t="str">
        <f t="shared" si="2"/>
        <v>Sitni inventar i auto gume</v>
      </c>
      <c r="E47" s="186" t="s">
        <v>827</v>
      </c>
      <c r="F47" s="146" t="str">
        <f t="shared" si="3"/>
        <v>NOVI PODPROJEKT</v>
      </c>
      <c r="G47" s="185">
        <v>0</v>
      </c>
      <c r="H47" s="185">
        <v>144000</v>
      </c>
      <c r="I47" s="185">
        <v>0</v>
      </c>
      <c r="J47" s="201" t="s">
        <v>2359</v>
      </c>
      <c r="K47" s="200" t="s">
        <v>2360</v>
      </c>
      <c r="L47" s="200" t="s">
        <v>2361</v>
      </c>
      <c r="M47" s="201" t="s">
        <v>2362</v>
      </c>
      <c r="N47" s="201" t="s">
        <v>2363</v>
      </c>
      <c r="P47" s="141" t="str">
        <f t="shared" si="4"/>
        <v>322</v>
      </c>
      <c r="Q47" s="141" t="str">
        <f t="shared" si="5"/>
        <v>32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52</v>
      </c>
      <c r="B48" s="146" t="str">
        <f t="shared" si="1"/>
        <v>Ostale pomoći</v>
      </c>
      <c r="C48" s="151">
        <v>3237</v>
      </c>
      <c r="D48" s="146" t="str">
        <f t="shared" si="2"/>
        <v>Intelektualne i osobne usluge</v>
      </c>
      <c r="E48" s="186" t="s">
        <v>827</v>
      </c>
      <c r="F48" s="146" t="str">
        <f t="shared" si="3"/>
        <v>NOVI PODPROJEKT</v>
      </c>
      <c r="G48" s="185">
        <v>85000</v>
      </c>
      <c r="H48" s="185">
        <v>330000</v>
      </c>
      <c r="I48" s="185">
        <v>0</v>
      </c>
      <c r="J48" s="201" t="s">
        <v>2359</v>
      </c>
      <c r="K48" s="200" t="s">
        <v>2360</v>
      </c>
      <c r="L48" s="200" t="s">
        <v>2361</v>
      </c>
      <c r="M48" s="201" t="s">
        <v>2362</v>
      </c>
      <c r="N48" s="201" t="s">
        <v>2363</v>
      </c>
      <c r="P48" s="141" t="str">
        <f t="shared" si="4"/>
        <v>323</v>
      </c>
      <c r="Q48" s="141" t="str">
        <f t="shared" si="5"/>
        <v>32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52</v>
      </c>
      <c r="B49" s="146" t="str">
        <f t="shared" si="1"/>
        <v>Ostale pomoći</v>
      </c>
      <c r="C49" s="151">
        <v>3299</v>
      </c>
      <c r="D49" s="146" t="str">
        <f t="shared" si="2"/>
        <v>Ostali nespomenuti rashodi poslovanja</v>
      </c>
      <c r="E49" s="186" t="s">
        <v>827</v>
      </c>
      <c r="F49" s="146" t="str">
        <f t="shared" si="3"/>
        <v>NOVI PODPROJEKT</v>
      </c>
      <c r="G49" s="185">
        <v>0</v>
      </c>
      <c r="H49" s="185">
        <v>24000</v>
      </c>
      <c r="I49" s="185">
        <v>0</v>
      </c>
      <c r="J49" s="201" t="s">
        <v>2359</v>
      </c>
      <c r="K49" s="200" t="s">
        <v>2360</v>
      </c>
      <c r="L49" s="200" t="s">
        <v>2361</v>
      </c>
      <c r="M49" s="201" t="s">
        <v>2362</v>
      </c>
      <c r="N49" s="201" t="s">
        <v>2363</v>
      </c>
      <c r="P49" s="141" t="str">
        <f t="shared" si="4"/>
        <v>329</v>
      </c>
      <c r="Q49" s="141" t="str">
        <f t="shared" si="5"/>
        <v>32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>
        <v>52</v>
      </c>
      <c r="B50" s="146" t="str">
        <f t="shared" si="1"/>
        <v>Ostale pomoći</v>
      </c>
      <c r="C50" s="151">
        <v>3431</v>
      </c>
      <c r="D50" s="146" t="str">
        <f t="shared" si="2"/>
        <v>Bankarske usluge i usluge platnog prometa</v>
      </c>
      <c r="E50" s="186" t="s">
        <v>827</v>
      </c>
      <c r="F50" s="146" t="str">
        <f t="shared" si="3"/>
        <v>NOVI PODPROJEKT</v>
      </c>
      <c r="G50" s="185">
        <v>3000</v>
      </c>
      <c r="H50" s="185">
        <v>3000</v>
      </c>
      <c r="I50" s="185">
        <v>0</v>
      </c>
      <c r="J50" s="201" t="s">
        <v>2359</v>
      </c>
      <c r="K50" s="200" t="s">
        <v>2360</v>
      </c>
      <c r="L50" s="200" t="s">
        <v>2361</v>
      </c>
      <c r="M50" s="201" t="s">
        <v>2362</v>
      </c>
      <c r="N50" s="201" t="s">
        <v>2363</v>
      </c>
      <c r="P50" s="141" t="str">
        <f t="shared" si="4"/>
        <v>343</v>
      </c>
      <c r="Q50" s="141" t="str">
        <f t="shared" si="5"/>
        <v>34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52</v>
      </c>
      <c r="B51" s="146" t="str">
        <f t="shared" si="1"/>
        <v>Ostale pomoći</v>
      </c>
      <c r="C51" s="151">
        <v>3611</v>
      </c>
      <c r="D51" s="146" t="str">
        <f t="shared" si="2"/>
        <v>Tekuće pomoći inozemnim vladama</v>
      </c>
      <c r="E51" s="186" t="s">
        <v>827</v>
      </c>
      <c r="F51" s="146" t="str">
        <f t="shared" si="3"/>
        <v>NOVI PODPROJEKT</v>
      </c>
      <c r="G51" s="185">
        <v>2584000</v>
      </c>
      <c r="H51" s="185">
        <v>3916000</v>
      </c>
      <c r="I51" s="185">
        <v>0</v>
      </c>
      <c r="J51" s="201" t="s">
        <v>2359</v>
      </c>
      <c r="K51" s="200" t="s">
        <v>2360</v>
      </c>
      <c r="L51" s="200" t="s">
        <v>2361</v>
      </c>
      <c r="M51" s="201" t="s">
        <v>2362</v>
      </c>
      <c r="N51" s="201" t="s">
        <v>2363</v>
      </c>
      <c r="P51" s="141" t="str">
        <f t="shared" si="4"/>
        <v>361</v>
      </c>
      <c r="Q51" s="141" t="str">
        <f t="shared" si="5"/>
        <v>36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52</v>
      </c>
      <c r="B52" s="146" t="str">
        <f t="shared" si="1"/>
        <v>Ostale pomoći</v>
      </c>
      <c r="C52" s="151">
        <v>4124</v>
      </c>
      <c r="D52" s="146" t="str">
        <f t="shared" si="2"/>
        <v>Ostala prava</v>
      </c>
      <c r="E52" s="186" t="s">
        <v>827</v>
      </c>
      <c r="F52" s="146" t="str">
        <f t="shared" si="3"/>
        <v>NOVI PODPROJEKT</v>
      </c>
      <c r="G52" s="185">
        <v>375000</v>
      </c>
      <c r="H52" s="185">
        <v>0</v>
      </c>
      <c r="I52" s="185">
        <v>0</v>
      </c>
      <c r="J52" s="201" t="s">
        <v>2359</v>
      </c>
      <c r="K52" s="200" t="s">
        <v>2360</v>
      </c>
      <c r="L52" s="200" t="s">
        <v>2361</v>
      </c>
      <c r="M52" s="201" t="s">
        <v>2362</v>
      </c>
      <c r="N52" s="201" t="s">
        <v>2363</v>
      </c>
      <c r="P52" s="141" t="str">
        <f t="shared" si="4"/>
        <v>412</v>
      </c>
      <c r="Q52" s="141" t="str">
        <f t="shared" si="5"/>
        <v>41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52</v>
      </c>
      <c r="B53" s="146" t="str">
        <f t="shared" si="1"/>
        <v>Ostale pomoći</v>
      </c>
      <c r="C53" s="151">
        <v>4221</v>
      </c>
      <c r="D53" s="146" t="str">
        <f t="shared" si="2"/>
        <v>Uredska oprema i namještaj</v>
      </c>
      <c r="E53" s="186" t="s">
        <v>827</v>
      </c>
      <c r="F53" s="146" t="str">
        <f t="shared" si="3"/>
        <v>NOVI PODPROJEKT</v>
      </c>
      <c r="G53" s="185">
        <v>0</v>
      </c>
      <c r="H53" s="185">
        <v>220000</v>
      </c>
      <c r="I53" s="185">
        <v>0</v>
      </c>
      <c r="J53" s="201" t="s">
        <v>2359</v>
      </c>
      <c r="K53" s="200" t="s">
        <v>2360</v>
      </c>
      <c r="L53" s="200" t="s">
        <v>2361</v>
      </c>
      <c r="M53" s="201" t="s">
        <v>2362</v>
      </c>
      <c r="N53" s="201" t="s">
        <v>2363</v>
      </c>
      <c r="P53" s="141" t="str">
        <f t="shared" si="4"/>
        <v>422</v>
      </c>
      <c r="Q53" s="141" t="str">
        <f t="shared" si="5"/>
        <v>42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>
        <v>52</v>
      </c>
      <c r="B54" s="146" t="str">
        <f t="shared" si="1"/>
        <v>Ostale pomoći</v>
      </c>
      <c r="C54" s="151">
        <v>4227</v>
      </c>
      <c r="D54" s="146" t="str">
        <f t="shared" si="2"/>
        <v>Uređaji, strojevi i oprema za ostale namjene</v>
      </c>
      <c r="E54" s="186" t="s">
        <v>827</v>
      </c>
      <c r="F54" s="146" t="str">
        <f t="shared" si="3"/>
        <v>NOVI PODPROJEKT</v>
      </c>
      <c r="G54" s="185">
        <v>1750000</v>
      </c>
      <c r="H54" s="185">
        <v>0</v>
      </c>
      <c r="I54" s="185">
        <v>0</v>
      </c>
      <c r="J54" s="201" t="s">
        <v>2359</v>
      </c>
      <c r="K54" s="200" t="s">
        <v>2360</v>
      </c>
      <c r="L54" s="200" t="s">
        <v>2361</v>
      </c>
      <c r="M54" s="201" t="s">
        <v>2362</v>
      </c>
      <c r="N54" s="201" t="s">
        <v>2363</v>
      </c>
      <c r="P54" s="141" t="str">
        <f t="shared" si="4"/>
        <v>422</v>
      </c>
      <c r="Q54" s="141" t="str">
        <f t="shared" si="5"/>
        <v>42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>
        <v>52</v>
      </c>
      <c r="B56" s="146" t="str">
        <f t="shared" si="1"/>
        <v>Ostale pomoći</v>
      </c>
      <c r="C56" s="151">
        <v>3211</v>
      </c>
      <c r="D56" s="146" t="str">
        <f t="shared" si="2"/>
        <v>Službena putovanja</v>
      </c>
      <c r="E56" s="186" t="s">
        <v>827</v>
      </c>
      <c r="F56" s="146" t="str">
        <f t="shared" si="3"/>
        <v>NOVI PODPROJEKT</v>
      </c>
      <c r="G56" s="185">
        <v>30000</v>
      </c>
      <c r="H56" s="185">
        <v>35760</v>
      </c>
      <c r="I56" s="185">
        <v>0</v>
      </c>
      <c r="J56" s="201" t="s">
        <v>2366</v>
      </c>
      <c r="K56" s="200" t="s">
        <v>2364</v>
      </c>
      <c r="L56" s="200" t="s">
        <v>2365</v>
      </c>
      <c r="M56" s="201" t="s">
        <v>2367</v>
      </c>
      <c r="N56" s="201" t="s">
        <v>2368</v>
      </c>
      <c r="P56" s="141" t="str">
        <f t="shared" si="4"/>
        <v>321</v>
      </c>
      <c r="Q56" s="141" t="str">
        <f t="shared" si="5"/>
        <v>32</v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>
        <v>52</v>
      </c>
      <c r="B57" s="146" t="str">
        <f t="shared" si="1"/>
        <v>Ostale pomoći</v>
      </c>
      <c r="C57" s="151">
        <v>3221</v>
      </c>
      <c r="D57" s="146" t="str">
        <f t="shared" si="2"/>
        <v>Uredski materijal i ostali materijalni rashodi</v>
      </c>
      <c r="E57" s="186" t="s">
        <v>827</v>
      </c>
      <c r="F57" s="146" t="str">
        <f t="shared" si="3"/>
        <v>NOVI PODPROJEKT</v>
      </c>
      <c r="G57" s="185">
        <v>2000</v>
      </c>
      <c r="H57" s="185">
        <v>0</v>
      </c>
      <c r="I57" s="185">
        <v>0</v>
      </c>
      <c r="J57" s="201" t="s">
        <v>2366</v>
      </c>
      <c r="K57" s="200" t="s">
        <v>2364</v>
      </c>
      <c r="L57" s="200" t="s">
        <v>2365</v>
      </c>
      <c r="M57" s="201" t="s">
        <v>2367</v>
      </c>
      <c r="N57" s="201" t="s">
        <v>2368</v>
      </c>
      <c r="P57" s="141" t="str">
        <f t="shared" si="4"/>
        <v>322</v>
      </c>
      <c r="Q57" s="141" t="str">
        <f t="shared" si="5"/>
        <v>32</v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>
        <v>52</v>
      </c>
      <c r="B58" s="146" t="str">
        <f t="shared" si="1"/>
        <v>Ostale pomoći</v>
      </c>
      <c r="C58" s="151">
        <v>4225</v>
      </c>
      <c r="D58" s="146" t="str">
        <f t="shared" si="2"/>
        <v>Instrumenti, uređaji i strojevi</v>
      </c>
      <c r="E58" s="186" t="s">
        <v>827</v>
      </c>
      <c r="F58" s="146" t="str">
        <f t="shared" si="3"/>
        <v>NOVI PODPROJEKT</v>
      </c>
      <c r="G58" s="185">
        <v>8500</v>
      </c>
      <c r="H58" s="185">
        <v>0</v>
      </c>
      <c r="I58" s="185">
        <v>0</v>
      </c>
      <c r="J58" s="201" t="s">
        <v>2366</v>
      </c>
      <c r="K58" s="200" t="s">
        <v>2364</v>
      </c>
      <c r="L58" s="200" t="s">
        <v>2365</v>
      </c>
      <c r="M58" s="201" t="s">
        <v>2367</v>
      </c>
      <c r="N58" s="201" t="s">
        <v>2368</v>
      </c>
      <c r="P58" s="141" t="str">
        <f t="shared" si="4"/>
        <v>422</v>
      </c>
      <c r="Q58" s="141" t="str">
        <f t="shared" si="5"/>
        <v>42</v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>
        <v>52</v>
      </c>
      <c r="B60" s="146" t="str">
        <f t="shared" si="1"/>
        <v>Ostale pomoći</v>
      </c>
      <c r="C60" s="151">
        <v>3111</v>
      </c>
      <c r="D60" s="146" t="str">
        <f t="shared" si="2"/>
        <v>Plaće za redovan rad</v>
      </c>
      <c r="E60" s="186" t="s">
        <v>827</v>
      </c>
      <c r="F60" s="146" t="str">
        <f t="shared" si="3"/>
        <v>NOVI PODPROJEKT</v>
      </c>
      <c r="G60" s="185">
        <v>195900</v>
      </c>
      <c r="H60" s="185">
        <v>189970</v>
      </c>
      <c r="I60" s="185">
        <v>51960</v>
      </c>
      <c r="J60" s="201" t="s">
        <v>2369</v>
      </c>
      <c r="K60" s="200" t="s">
        <v>2387</v>
      </c>
      <c r="L60" s="200" t="s">
        <v>2343</v>
      </c>
      <c r="M60" s="201" t="s">
        <v>2370</v>
      </c>
      <c r="N60" s="201" t="s">
        <v>2372</v>
      </c>
      <c r="P60" s="141" t="str">
        <f t="shared" si="4"/>
        <v>311</v>
      </c>
      <c r="Q60" s="141" t="str">
        <f t="shared" si="5"/>
        <v>31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>
        <v>52</v>
      </c>
      <c r="B61" s="146" t="str">
        <f t="shared" si="1"/>
        <v>Ostale pomoći</v>
      </c>
      <c r="C61" s="151">
        <v>3132</v>
      </c>
      <c r="D61" s="146" t="str">
        <f t="shared" si="2"/>
        <v>Doprinosi za obvezno zdravstveno osiguranje</v>
      </c>
      <c r="E61" s="186" t="s">
        <v>827</v>
      </c>
      <c r="F61" s="146" t="str">
        <f t="shared" si="3"/>
        <v>NOVI PODPROJEKT</v>
      </c>
      <c r="G61" s="185">
        <v>32320</v>
      </c>
      <c r="H61" s="185">
        <v>31340</v>
      </c>
      <c r="I61" s="185">
        <v>8580</v>
      </c>
      <c r="J61" s="201" t="s">
        <v>2369</v>
      </c>
      <c r="K61" s="200" t="s">
        <v>2387</v>
      </c>
      <c r="L61" s="200" t="s">
        <v>2343</v>
      </c>
      <c r="M61" s="201" t="s">
        <v>2370</v>
      </c>
      <c r="N61" s="201" t="s">
        <v>2371</v>
      </c>
      <c r="P61" s="141" t="str">
        <f t="shared" si="4"/>
        <v>313</v>
      </c>
      <c r="Q61" s="141" t="str">
        <f t="shared" si="5"/>
        <v>31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>
        <v>52</v>
      </c>
      <c r="B62" s="146" t="str">
        <f t="shared" si="1"/>
        <v>Ostale pomoći</v>
      </c>
      <c r="C62" s="151">
        <v>3211</v>
      </c>
      <c r="D62" s="146" t="str">
        <f t="shared" si="2"/>
        <v>Službena putovanja</v>
      </c>
      <c r="E62" s="186" t="s">
        <v>827</v>
      </c>
      <c r="F62" s="146" t="str">
        <f t="shared" si="3"/>
        <v>NOVI PODPROJEKT</v>
      </c>
      <c r="G62" s="185">
        <v>7130</v>
      </c>
      <c r="H62" s="185">
        <v>7130</v>
      </c>
      <c r="I62" s="185">
        <v>9630</v>
      </c>
      <c r="J62" s="201" t="s">
        <v>2369</v>
      </c>
      <c r="K62" s="200" t="s">
        <v>2387</v>
      </c>
      <c r="L62" s="200" t="s">
        <v>2343</v>
      </c>
      <c r="M62" s="201" t="s">
        <v>2370</v>
      </c>
      <c r="N62" s="201" t="s">
        <v>2371</v>
      </c>
      <c r="P62" s="141" t="str">
        <f t="shared" si="4"/>
        <v>321</v>
      </c>
      <c r="Q62" s="141" t="str">
        <f t="shared" si="5"/>
        <v>32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>
        <v>52</v>
      </c>
      <c r="B63" s="146" t="str">
        <f t="shared" si="1"/>
        <v>Ostale pomoći</v>
      </c>
      <c r="C63" s="151">
        <v>3681</v>
      </c>
      <c r="D63" s="146" t="str">
        <f t="shared" si="2"/>
        <v>Tekuće pomoći temeljem prijenosa EU sredstava</v>
      </c>
      <c r="E63" s="186" t="s">
        <v>827</v>
      </c>
      <c r="F63" s="146" t="str">
        <f t="shared" si="3"/>
        <v>NOVI PODPROJEKT</v>
      </c>
      <c r="G63" s="185"/>
      <c r="H63" s="185"/>
      <c r="I63" s="185"/>
      <c r="J63" s="201" t="s">
        <v>2369</v>
      </c>
      <c r="K63" s="200" t="s">
        <v>2387</v>
      </c>
      <c r="L63" s="200" t="s">
        <v>2343</v>
      </c>
      <c r="M63" s="201" t="s">
        <v>2370</v>
      </c>
      <c r="N63" s="201" t="s">
        <v>2371</v>
      </c>
      <c r="P63" s="141" t="str">
        <f t="shared" si="4"/>
        <v>368</v>
      </c>
      <c r="Q63" s="141" t="str">
        <f t="shared" si="5"/>
        <v>36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>
        <v>52</v>
      </c>
      <c r="B64" s="146" t="str">
        <f t="shared" si="1"/>
        <v>Ostale pomoći</v>
      </c>
      <c r="C64" s="151">
        <v>3693</v>
      </c>
      <c r="D64" s="146" t="str">
        <f t="shared" si="2"/>
        <v>Tekući prijenosi između proračunskih korisnika istog proraču</v>
      </c>
      <c r="E64" s="186" t="s">
        <v>827</v>
      </c>
      <c r="F64" s="146" t="str">
        <f t="shared" si="3"/>
        <v>NOVI PODPROJEKT</v>
      </c>
      <c r="G64" s="185">
        <v>581530</v>
      </c>
      <c r="H64" s="185">
        <v>475820</v>
      </c>
      <c r="I64" s="185">
        <v>133880</v>
      </c>
      <c r="J64" s="201" t="s">
        <v>2369</v>
      </c>
      <c r="K64" s="200" t="s">
        <v>2387</v>
      </c>
      <c r="L64" s="200" t="s">
        <v>2343</v>
      </c>
      <c r="M64" s="201" t="s">
        <v>2370</v>
      </c>
      <c r="N64" s="201" t="s">
        <v>2371</v>
      </c>
      <c r="P64" s="141" t="str">
        <f t="shared" si="4"/>
        <v>369</v>
      </c>
      <c r="Q64" s="141" t="str">
        <f t="shared" si="5"/>
        <v>36</v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>
        <v>51</v>
      </c>
      <c r="B66" s="146" t="str">
        <f t="shared" si="1"/>
        <v>Pomoći EU</v>
      </c>
      <c r="C66" s="151">
        <v>3111</v>
      </c>
      <c r="D66" s="146" t="str">
        <f t="shared" si="2"/>
        <v>Plaće za redovan rad</v>
      </c>
      <c r="E66" s="186" t="s">
        <v>827</v>
      </c>
      <c r="F66" s="146" t="str">
        <f t="shared" si="3"/>
        <v>NOVI PODPROJEKT</v>
      </c>
      <c r="G66" s="185">
        <v>52145</v>
      </c>
      <c r="H66" s="185">
        <v>65990</v>
      </c>
      <c r="I66" s="185">
        <v>0</v>
      </c>
      <c r="J66" s="201" t="s">
        <v>2373</v>
      </c>
      <c r="K66" s="200" t="s">
        <v>2356</v>
      </c>
      <c r="L66" s="200" t="s">
        <v>2374</v>
      </c>
      <c r="M66" s="201" t="s">
        <v>2375</v>
      </c>
      <c r="N66" s="201" t="s">
        <v>2376</v>
      </c>
      <c r="P66" s="141" t="str">
        <f t="shared" si="4"/>
        <v>311</v>
      </c>
      <c r="Q66" s="141" t="str">
        <f t="shared" si="5"/>
        <v>31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>
        <v>51</v>
      </c>
      <c r="B67" s="146" t="str">
        <f t="shared" si="1"/>
        <v>Pomoći EU</v>
      </c>
      <c r="C67" s="151">
        <v>3132</v>
      </c>
      <c r="D67" s="146" t="str">
        <f t="shared" si="2"/>
        <v>Doprinosi za obvezno zdravstveno osiguranje</v>
      </c>
      <c r="E67" s="186" t="s">
        <v>827</v>
      </c>
      <c r="F67" s="146" t="str">
        <f t="shared" si="3"/>
        <v>NOVI PODPROJEKT</v>
      </c>
      <c r="G67" s="185">
        <v>8605</v>
      </c>
      <c r="H67" s="185">
        <v>10890</v>
      </c>
      <c r="I67" s="185">
        <v>0</v>
      </c>
      <c r="J67" s="201" t="s">
        <v>2373</v>
      </c>
      <c r="K67" s="200" t="s">
        <v>2356</v>
      </c>
      <c r="L67" s="200" t="s">
        <v>2374</v>
      </c>
      <c r="M67" s="201" t="s">
        <v>2375</v>
      </c>
      <c r="N67" s="201" t="s">
        <v>2376</v>
      </c>
      <c r="P67" s="141" t="str">
        <f t="shared" si="4"/>
        <v>313</v>
      </c>
      <c r="Q67" s="141" t="str">
        <f t="shared" si="5"/>
        <v>31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>
        <v>51</v>
      </c>
      <c r="B68" s="146" t="str">
        <f t="shared" ref="B68:B131" si="8">IFERROR(VLOOKUP(A68,$R$6:$S$23,2,FALSE),"")</f>
        <v>Pomoći EU</v>
      </c>
      <c r="C68" s="151">
        <v>3211</v>
      </c>
      <c r="D68" s="146" t="str">
        <f t="shared" ref="D68:D131" si="9">IFERROR(VLOOKUP(C68,$U$5:$W$129,2,FALSE),"")</f>
        <v>Službena putovanja</v>
      </c>
      <c r="E68" s="186" t="s">
        <v>827</v>
      </c>
      <c r="F68" s="146" t="str">
        <f t="shared" ref="F68:F131" si="10">IFERROR(VLOOKUP(E68,$AA$5:$AB$500,2,FALSE),"")</f>
        <v>NOVI PODPROJEKT</v>
      </c>
      <c r="G68" s="185">
        <v>29250</v>
      </c>
      <c r="H68" s="185">
        <v>38250</v>
      </c>
      <c r="I68" s="185">
        <v>0</v>
      </c>
      <c r="J68" s="201" t="s">
        <v>2373</v>
      </c>
      <c r="K68" s="200" t="s">
        <v>2356</v>
      </c>
      <c r="L68" s="200" t="s">
        <v>2374</v>
      </c>
      <c r="M68" s="201" t="s">
        <v>2375</v>
      </c>
      <c r="N68" s="201" t="s">
        <v>2376</v>
      </c>
      <c r="P68" s="141" t="str">
        <f t="shared" ref="P68:P131" si="11">LEFT(C68,3)</f>
        <v>321</v>
      </c>
      <c r="Q68" s="141" t="str">
        <f t="shared" ref="Q68:Q131" si="12">LEFT(C68,2)</f>
        <v>32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>
        <v>52</v>
      </c>
      <c r="B70" s="146" t="str">
        <f t="shared" si="8"/>
        <v>Ostale pomoći</v>
      </c>
      <c r="C70" s="151">
        <v>3111</v>
      </c>
      <c r="D70" s="146" t="str">
        <f t="shared" si="9"/>
        <v>Plaće za redovan rad</v>
      </c>
      <c r="E70" s="186" t="s">
        <v>827</v>
      </c>
      <c r="F70" s="146" t="str">
        <f t="shared" si="10"/>
        <v>NOVI PODPROJEKT</v>
      </c>
      <c r="G70" s="185">
        <v>151330</v>
      </c>
      <c r="H70" s="185">
        <v>0</v>
      </c>
      <c r="I70" s="185">
        <v>0</v>
      </c>
      <c r="J70" s="201" t="s">
        <v>2377</v>
      </c>
      <c r="K70" s="200" t="s">
        <v>2356</v>
      </c>
      <c r="L70" s="200" t="s">
        <v>2357</v>
      </c>
      <c r="M70" s="201" t="s">
        <v>2378</v>
      </c>
      <c r="N70" s="201" t="s">
        <v>2379</v>
      </c>
      <c r="P70" s="141" t="str">
        <f t="shared" si="11"/>
        <v>311</v>
      </c>
      <c r="Q70" s="141" t="str">
        <f t="shared" si="12"/>
        <v>31</v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>
        <v>52</v>
      </c>
      <c r="B71" s="146" t="str">
        <f t="shared" si="8"/>
        <v>Ostale pomoći</v>
      </c>
      <c r="C71" s="151">
        <v>3132</v>
      </c>
      <c r="D71" s="146" t="str">
        <f t="shared" si="9"/>
        <v>Doprinosi za obvezno zdravstveno osiguranje</v>
      </c>
      <c r="E71" s="186" t="s">
        <v>827</v>
      </c>
      <c r="F71" s="146" t="str">
        <f t="shared" si="10"/>
        <v>NOVI PODPROJEKT</v>
      </c>
      <c r="G71" s="185">
        <v>24970</v>
      </c>
      <c r="H71" s="185">
        <v>0</v>
      </c>
      <c r="I71" s="185">
        <v>0</v>
      </c>
      <c r="J71" s="201" t="s">
        <v>2377</v>
      </c>
      <c r="K71" s="200" t="s">
        <v>2356</v>
      </c>
      <c r="L71" s="200" t="s">
        <v>2357</v>
      </c>
      <c r="M71" s="201" t="s">
        <v>2378</v>
      </c>
      <c r="N71" s="201" t="s">
        <v>2379</v>
      </c>
      <c r="P71" s="141" t="str">
        <f t="shared" si="11"/>
        <v>313</v>
      </c>
      <c r="Q71" s="141" t="str">
        <f t="shared" si="12"/>
        <v>31</v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>
        <v>52</v>
      </c>
      <c r="B72" s="146" t="str">
        <f t="shared" si="8"/>
        <v>Ostale pomoći</v>
      </c>
      <c r="C72" s="151">
        <v>3211</v>
      </c>
      <c r="D72" s="146" t="str">
        <f t="shared" si="9"/>
        <v>Službena putovanja</v>
      </c>
      <c r="E72" s="186" t="s">
        <v>827</v>
      </c>
      <c r="F72" s="146" t="str">
        <f t="shared" si="10"/>
        <v>NOVI PODPROJEKT</v>
      </c>
      <c r="G72" s="185">
        <v>6000</v>
      </c>
      <c r="H72" s="185">
        <v>0</v>
      </c>
      <c r="I72" s="185">
        <v>0</v>
      </c>
      <c r="J72" s="201" t="s">
        <v>2377</v>
      </c>
      <c r="K72" s="200" t="s">
        <v>2356</v>
      </c>
      <c r="L72" s="200" t="s">
        <v>2357</v>
      </c>
      <c r="M72" s="201" t="s">
        <v>2378</v>
      </c>
      <c r="N72" s="201" t="s">
        <v>2379</v>
      </c>
      <c r="P72" s="141" t="str">
        <f t="shared" si="11"/>
        <v>321</v>
      </c>
      <c r="Q72" s="141" t="str">
        <f t="shared" si="12"/>
        <v>32</v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>
        <v>52</v>
      </c>
      <c r="B74" s="146" t="str">
        <f t="shared" si="8"/>
        <v>Ostale pomoći</v>
      </c>
      <c r="C74" s="151">
        <v>3111</v>
      </c>
      <c r="D74" s="146" t="str">
        <f t="shared" si="9"/>
        <v>Plaće za redovan rad</v>
      </c>
      <c r="E74" s="186" t="s">
        <v>827</v>
      </c>
      <c r="F74" s="146" t="str">
        <f t="shared" si="10"/>
        <v>NOVI PODPROJEKT</v>
      </c>
      <c r="G74" s="185">
        <v>93025</v>
      </c>
      <c r="H74" s="185">
        <v>93025</v>
      </c>
      <c r="I74" s="185">
        <v>46513</v>
      </c>
      <c r="J74" s="201" t="s">
        <v>2382</v>
      </c>
      <c r="K74" s="200" t="s">
        <v>2384</v>
      </c>
      <c r="L74" s="200" t="s">
        <v>2383</v>
      </c>
      <c r="M74" s="201" t="s">
        <v>2385</v>
      </c>
      <c r="N74" s="201" t="s">
        <v>2386</v>
      </c>
      <c r="P74" s="141" t="str">
        <f t="shared" si="11"/>
        <v>311</v>
      </c>
      <c r="Q74" s="141" t="str">
        <f t="shared" si="12"/>
        <v>31</v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>
        <v>52</v>
      </c>
      <c r="B75" s="146" t="str">
        <f t="shared" si="8"/>
        <v>Ostale pomoći</v>
      </c>
      <c r="C75" s="151">
        <v>3132</v>
      </c>
      <c r="D75" s="146" t="str">
        <f t="shared" si="9"/>
        <v>Doprinosi za obvezno zdravstveno osiguranje</v>
      </c>
      <c r="E75" s="186" t="s">
        <v>827</v>
      </c>
      <c r="F75" s="146" t="str">
        <f t="shared" si="10"/>
        <v>NOVI PODPROJEKT</v>
      </c>
      <c r="G75" s="185">
        <v>15349</v>
      </c>
      <c r="H75" s="185">
        <v>15349</v>
      </c>
      <c r="I75" s="185">
        <v>7674</v>
      </c>
      <c r="J75" s="201" t="s">
        <v>2382</v>
      </c>
      <c r="K75" s="200" t="s">
        <v>2384</v>
      </c>
      <c r="L75" s="200" t="s">
        <v>2383</v>
      </c>
      <c r="M75" s="201" t="s">
        <v>2385</v>
      </c>
      <c r="N75" s="201" t="s">
        <v>2386</v>
      </c>
      <c r="P75" s="141" t="str">
        <f t="shared" si="11"/>
        <v>313</v>
      </c>
      <c r="Q75" s="141" t="str">
        <f t="shared" si="12"/>
        <v>31</v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>
        <v>52</v>
      </c>
      <c r="B76" s="146" t="str">
        <f t="shared" si="8"/>
        <v>Ostale pomoći</v>
      </c>
      <c r="C76" s="151">
        <v>3211</v>
      </c>
      <c r="D76" s="146" t="str">
        <f t="shared" si="9"/>
        <v>Službena putovanja</v>
      </c>
      <c r="E76" s="186" t="s">
        <v>827</v>
      </c>
      <c r="F76" s="146" t="str">
        <f t="shared" si="10"/>
        <v>NOVI PODPROJEKT</v>
      </c>
      <c r="G76" s="185">
        <v>10200</v>
      </c>
      <c r="H76" s="185">
        <v>10200</v>
      </c>
      <c r="I76" s="185">
        <v>5100</v>
      </c>
      <c r="J76" s="201" t="s">
        <v>2382</v>
      </c>
      <c r="K76" s="200" t="s">
        <v>2384</v>
      </c>
      <c r="L76" s="200" t="s">
        <v>2383</v>
      </c>
      <c r="M76" s="201" t="s">
        <v>2385</v>
      </c>
      <c r="N76" s="201" t="s">
        <v>2386</v>
      </c>
      <c r="P76" s="141" t="str">
        <f t="shared" si="11"/>
        <v>321</v>
      </c>
      <c r="Q76" s="141" t="str">
        <f t="shared" si="12"/>
        <v>32</v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>
        <v>52</v>
      </c>
      <c r="B77" s="146" t="str">
        <f t="shared" si="8"/>
        <v>Ostale pomoći</v>
      </c>
      <c r="C77" s="151">
        <v>3241</v>
      </c>
      <c r="D77" s="146" t="str">
        <f t="shared" si="9"/>
        <v>Naknade troškova osobama izvan radnog odnosa</v>
      </c>
      <c r="E77" s="186" t="s">
        <v>827</v>
      </c>
      <c r="F77" s="146" t="str">
        <f t="shared" si="10"/>
        <v>NOVI PODPROJEKT</v>
      </c>
      <c r="G77" s="185">
        <v>0</v>
      </c>
      <c r="H77" s="185">
        <v>9000</v>
      </c>
      <c r="I77" s="185">
        <v>9000</v>
      </c>
      <c r="J77" s="201" t="s">
        <v>2382</v>
      </c>
      <c r="K77" s="200" t="s">
        <v>2384</v>
      </c>
      <c r="L77" s="200" t="s">
        <v>2383</v>
      </c>
      <c r="M77" s="201" t="s">
        <v>2385</v>
      </c>
      <c r="N77" s="201" t="s">
        <v>2386</v>
      </c>
      <c r="P77" s="141" t="str">
        <f t="shared" si="11"/>
        <v>324</v>
      </c>
      <c r="Q77" s="141" t="str">
        <f t="shared" si="12"/>
        <v>32</v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>
        <v>51</v>
      </c>
      <c r="B79" s="146" t="str">
        <f t="shared" si="8"/>
        <v>Pomoći EU</v>
      </c>
      <c r="C79" s="151">
        <v>3111</v>
      </c>
      <c r="D79" s="146" t="str">
        <f t="shared" si="9"/>
        <v>Plaće za redovan rad</v>
      </c>
      <c r="E79" s="186" t="s">
        <v>827</v>
      </c>
      <c r="F79" s="146" t="str">
        <f t="shared" si="10"/>
        <v>NOVI PODPROJEKT</v>
      </c>
      <c r="G79" s="185">
        <v>541930</v>
      </c>
      <c r="H79" s="185">
        <v>815118</v>
      </c>
      <c r="I79" s="185">
        <v>0</v>
      </c>
      <c r="J79" s="201" t="s">
        <v>2388</v>
      </c>
      <c r="K79" s="200" t="s">
        <v>2387</v>
      </c>
      <c r="L79" s="200" t="s">
        <v>2389</v>
      </c>
      <c r="M79" s="201" t="s">
        <v>2390</v>
      </c>
      <c r="N79" s="201" t="s">
        <v>2391</v>
      </c>
      <c r="P79" s="141" t="str">
        <f t="shared" si="11"/>
        <v>311</v>
      </c>
      <c r="Q79" s="141" t="str">
        <f t="shared" si="12"/>
        <v>31</v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>
        <v>51</v>
      </c>
      <c r="B80" s="146" t="str">
        <f t="shared" si="8"/>
        <v>Pomoći EU</v>
      </c>
      <c r="C80" s="151">
        <v>3132</v>
      </c>
      <c r="D80" s="146" t="str">
        <f t="shared" si="9"/>
        <v>Doprinosi za obvezno zdravstveno osiguranje</v>
      </c>
      <c r="E80" s="186" t="s">
        <v>827</v>
      </c>
      <c r="F80" s="146" t="str">
        <f t="shared" si="10"/>
        <v>NOVI PODPROJEKT</v>
      </c>
      <c r="G80" s="185">
        <v>89420</v>
      </c>
      <c r="H80" s="185">
        <v>134494</v>
      </c>
      <c r="I80" s="185">
        <v>0</v>
      </c>
      <c r="J80" s="201" t="s">
        <v>2388</v>
      </c>
      <c r="K80" s="200" t="s">
        <v>2387</v>
      </c>
      <c r="L80" s="200" t="s">
        <v>2389</v>
      </c>
      <c r="M80" s="201" t="s">
        <v>2390</v>
      </c>
      <c r="N80" s="201" t="s">
        <v>2391</v>
      </c>
      <c r="P80" s="141" t="str">
        <f t="shared" si="11"/>
        <v>313</v>
      </c>
      <c r="Q80" s="141" t="str">
        <f t="shared" si="12"/>
        <v>31</v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>
        <v>51</v>
      </c>
      <c r="B81" s="146" t="str">
        <f t="shared" si="8"/>
        <v>Pomoći EU</v>
      </c>
      <c r="C81" s="151">
        <v>3211</v>
      </c>
      <c r="D81" s="146" t="str">
        <f t="shared" si="9"/>
        <v>Službena putovanja</v>
      </c>
      <c r="E81" s="186" t="s">
        <v>827</v>
      </c>
      <c r="F81" s="146" t="str">
        <f t="shared" si="10"/>
        <v>NOVI PODPROJEKT</v>
      </c>
      <c r="G81" s="185">
        <v>91875</v>
      </c>
      <c r="H81" s="185">
        <v>45000</v>
      </c>
      <c r="I81" s="185">
        <v>0</v>
      </c>
      <c r="J81" s="201" t="s">
        <v>2388</v>
      </c>
      <c r="K81" s="200" t="s">
        <v>2387</v>
      </c>
      <c r="L81" s="200" t="s">
        <v>2389</v>
      </c>
      <c r="M81" s="201" t="s">
        <v>2390</v>
      </c>
      <c r="N81" s="201" t="s">
        <v>2391</v>
      </c>
      <c r="P81" s="141" t="str">
        <f t="shared" si="11"/>
        <v>321</v>
      </c>
      <c r="Q81" s="141" t="str">
        <f t="shared" si="12"/>
        <v>32</v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>
        <v>51</v>
      </c>
      <c r="B82" s="146" t="str">
        <f t="shared" si="8"/>
        <v>Pomoći EU</v>
      </c>
      <c r="C82" s="151">
        <v>3231</v>
      </c>
      <c r="D82" s="146" t="str">
        <f t="shared" si="9"/>
        <v>Usluge telefona, pošte i prijevoza</v>
      </c>
      <c r="E82" s="186" t="s">
        <v>827</v>
      </c>
      <c r="F82" s="146" t="str">
        <f t="shared" si="10"/>
        <v>NOVI PODPROJEKT</v>
      </c>
      <c r="G82" s="185">
        <v>11250</v>
      </c>
      <c r="H82" s="185">
        <v>11250</v>
      </c>
      <c r="I82" s="185">
        <v>0</v>
      </c>
      <c r="J82" s="201" t="s">
        <v>2388</v>
      </c>
      <c r="K82" s="200" t="s">
        <v>2387</v>
      </c>
      <c r="L82" s="200" t="s">
        <v>2389</v>
      </c>
      <c r="M82" s="201" t="s">
        <v>2390</v>
      </c>
      <c r="N82" s="201" t="s">
        <v>2391</v>
      </c>
      <c r="P82" s="141" t="str">
        <f t="shared" si="11"/>
        <v>323</v>
      </c>
      <c r="Q82" s="141" t="str">
        <f t="shared" si="12"/>
        <v>32</v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>
        <v>51</v>
      </c>
      <c r="B83" s="146" t="str">
        <f t="shared" si="8"/>
        <v>Pomoći EU</v>
      </c>
      <c r="C83" s="151">
        <v>3233</v>
      </c>
      <c r="D83" s="146" t="str">
        <f t="shared" si="9"/>
        <v>Usluge promidžbe i informiranja</v>
      </c>
      <c r="E83" s="186" t="s">
        <v>827</v>
      </c>
      <c r="F83" s="146" t="str">
        <f t="shared" si="10"/>
        <v>NOVI PODPROJEKT</v>
      </c>
      <c r="G83" s="185">
        <v>0</v>
      </c>
      <c r="H83" s="185">
        <v>30000</v>
      </c>
      <c r="I83" s="185">
        <v>0</v>
      </c>
      <c r="J83" s="201" t="s">
        <v>2388</v>
      </c>
      <c r="K83" s="200" t="s">
        <v>2387</v>
      </c>
      <c r="L83" s="200" t="s">
        <v>2389</v>
      </c>
      <c r="M83" s="201" t="s">
        <v>2390</v>
      </c>
      <c r="N83" s="201" t="s">
        <v>2391</v>
      </c>
      <c r="P83" s="141" t="str">
        <f t="shared" si="11"/>
        <v>323</v>
      </c>
      <c r="Q83" s="141" t="str">
        <f t="shared" si="12"/>
        <v>32</v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>
        <v>51</v>
      </c>
      <c r="B84" s="146" t="str">
        <f t="shared" si="8"/>
        <v>Pomoći EU</v>
      </c>
      <c r="C84" s="151">
        <v>3293</v>
      </c>
      <c r="D84" s="146" t="str">
        <f t="shared" si="9"/>
        <v>Reprezentacija</v>
      </c>
      <c r="E84" s="186" t="s">
        <v>827</v>
      </c>
      <c r="F84" s="146" t="str">
        <f t="shared" si="10"/>
        <v>NOVI PODPROJEKT</v>
      </c>
      <c r="G84" s="185">
        <v>0</v>
      </c>
      <c r="H84" s="185">
        <v>13500</v>
      </c>
      <c r="I84" s="185">
        <v>0</v>
      </c>
      <c r="J84" s="201" t="s">
        <v>2388</v>
      </c>
      <c r="K84" s="200" t="s">
        <v>2387</v>
      </c>
      <c r="L84" s="200" t="s">
        <v>2389</v>
      </c>
      <c r="M84" s="201" t="s">
        <v>2390</v>
      </c>
      <c r="N84" s="201" t="s">
        <v>2391</v>
      </c>
      <c r="P84" s="141" t="str">
        <f t="shared" si="11"/>
        <v>329</v>
      </c>
      <c r="Q84" s="141" t="str">
        <f t="shared" si="12"/>
        <v>32</v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>
        <v>51</v>
      </c>
      <c r="B85" s="146" t="str">
        <f t="shared" si="8"/>
        <v>Pomoći EU</v>
      </c>
      <c r="C85" s="151">
        <v>4221</v>
      </c>
      <c r="D85" s="146" t="str">
        <f t="shared" si="9"/>
        <v>Uredska oprema i namještaj</v>
      </c>
      <c r="E85" s="186" t="s">
        <v>827</v>
      </c>
      <c r="F85" s="146" t="str">
        <f t="shared" si="10"/>
        <v>NOVI PODPROJEKT</v>
      </c>
      <c r="G85" s="185">
        <v>22500</v>
      </c>
      <c r="H85" s="185">
        <v>0</v>
      </c>
      <c r="I85" s="185">
        <v>0</v>
      </c>
      <c r="J85" s="201" t="s">
        <v>2388</v>
      </c>
      <c r="K85" s="200" t="s">
        <v>2387</v>
      </c>
      <c r="L85" s="200" t="s">
        <v>2389</v>
      </c>
      <c r="M85" s="201" t="s">
        <v>2390</v>
      </c>
      <c r="N85" s="201" t="s">
        <v>2391</v>
      </c>
      <c r="P85" s="141" t="str">
        <f t="shared" si="11"/>
        <v>422</v>
      </c>
      <c r="Q85" s="141" t="str">
        <f t="shared" si="12"/>
        <v>42</v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>
        <v>51</v>
      </c>
      <c r="B86" s="146" t="str">
        <f t="shared" si="8"/>
        <v>Pomoći EU</v>
      </c>
      <c r="C86" s="151">
        <v>4224</v>
      </c>
      <c r="D86" s="146" t="str">
        <f t="shared" si="9"/>
        <v>Medicinska i laboratorijska oprema</v>
      </c>
      <c r="E86" s="186" t="s">
        <v>827</v>
      </c>
      <c r="F86" s="146" t="str">
        <f t="shared" si="10"/>
        <v>NOVI PODPROJEKT</v>
      </c>
      <c r="G86" s="185">
        <v>915806</v>
      </c>
      <c r="H86" s="185">
        <v>0</v>
      </c>
      <c r="I86" s="185">
        <v>0</v>
      </c>
      <c r="J86" s="201" t="s">
        <v>2388</v>
      </c>
      <c r="K86" s="200" t="s">
        <v>2387</v>
      </c>
      <c r="L86" s="200" t="s">
        <v>2389</v>
      </c>
      <c r="M86" s="201" t="s">
        <v>2390</v>
      </c>
      <c r="N86" s="201" t="s">
        <v>2391</v>
      </c>
      <c r="P86" s="141" t="str">
        <f t="shared" si="11"/>
        <v>422</v>
      </c>
      <c r="Q86" s="141" t="str">
        <f t="shared" si="12"/>
        <v>42</v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>
        <v>51</v>
      </c>
      <c r="B88" s="146" t="str">
        <f t="shared" si="8"/>
        <v>Pomoći EU</v>
      </c>
      <c r="C88" s="151">
        <v>3111</v>
      </c>
      <c r="D88" s="146" t="str">
        <f t="shared" si="9"/>
        <v>Plaće za redovan rad</v>
      </c>
      <c r="E88" s="186" t="s">
        <v>827</v>
      </c>
      <c r="F88" s="146" t="str">
        <f t="shared" si="10"/>
        <v>NOVI PODPROJEKT</v>
      </c>
      <c r="G88" s="185">
        <v>450640</v>
      </c>
      <c r="H88" s="185">
        <v>450640</v>
      </c>
      <c r="I88" s="185">
        <v>450640</v>
      </c>
      <c r="J88" s="201" t="s">
        <v>2392</v>
      </c>
      <c r="K88" s="200" t="s">
        <v>2393</v>
      </c>
      <c r="L88" s="200" t="s">
        <v>2394</v>
      </c>
      <c r="M88" s="201" t="s">
        <v>2395</v>
      </c>
      <c r="N88" s="201" t="s">
        <v>2396</v>
      </c>
      <c r="P88" s="141" t="str">
        <f t="shared" si="11"/>
        <v>311</v>
      </c>
      <c r="Q88" s="141" t="str">
        <f t="shared" si="12"/>
        <v>31</v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>
        <v>51</v>
      </c>
      <c r="B89" s="146" t="str">
        <f t="shared" si="8"/>
        <v>Pomoći EU</v>
      </c>
      <c r="C89" s="151">
        <v>3132</v>
      </c>
      <c r="D89" s="146" t="str">
        <f t="shared" si="9"/>
        <v>Doprinosi za obvezno zdravstveno osiguranje</v>
      </c>
      <c r="E89" s="186" t="s">
        <v>827</v>
      </c>
      <c r="F89" s="146" t="str">
        <f t="shared" si="10"/>
        <v>NOVI PODPROJEKT</v>
      </c>
      <c r="G89" s="185">
        <v>74360</v>
      </c>
      <c r="H89" s="185">
        <v>74360</v>
      </c>
      <c r="I89" s="185">
        <v>74360</v>
      </c>
      <c r="J89" s="201" t="s">
        <v>2392</v>
      </c>
      <c r="K89" s="200" t="s">
        <v>2393</v>
      </c>
      <c r="L89" s="200" t="s">
        <v>2394</v>
      </c>
      <c r="M89" s="201" t="s">
        <v>2395</v>
      </c>
      <c r="N89" s="201" t="s">
        <v>2396</v>
      </c>
      <c r="P89" s="141" t="str">
        <f t="shared" si="11"/>
        <v>313</v>
      </c>
      <c r="Q89" s="141" t="str">
        <f t="shared" si="12"/>
        <v>31</v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>
        <v>51</v>
      </c>
      <c r="B90" s="146" t="str">
        <f t="shared" si="8"/>
        <v>Pomoći EU</v>
      </c>
      <c r="C90" s="151">
        <v>3211</v>
      </c>
      <c r="D90" s="146" t="str">
        <f t="shared" si="9"/>
        <v>Službena putovanja</v>
      </c>
      <c r="E90" s="186" t="s">
        <v>827</v>
      </c>
      <c r="F90" s="146" t="str">
        <f t="shared" si="10"/>
        <v>NOVI PODPROJEKT</v>
      </c>
      <c r="G90" s="185">
        <v>75000</v>
      </c>
      <c r="H90" s="185">
        <v>75000</v>
      </c>
      <c r="I90" s="185">
        <v>75000</v>
      </c>
      <c r="J90" s="201" t="s">
        <v>2392</v>
      </c>
      <c r="K90" s="200" t="s">
        <v>2393</v>
      </c>
      <c r="L90" s="200" t="s">
        <v>2394</v>
      </c>
      <c r="M90" s="201" t="s">
        <v>2395</v>
      </c>
      <c r="N90" s="201" t="s">
        <v>2396</v>
      </c>
      <c r="P90" s="141" t="str">
        <f t="shared" si="11"/>
        <v>321</v>
      </c>
      <c r="Q90" s="141" t="str">
        <f t="shared" si="12"/>
        <v>32</v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>
        <v>51</v>
      </c>
      <c r="B91" s="146" t="str">
        <f t="shared" si="8"/>
        <v>Pomoći EU</v>
      </c>
      <c r="C91" s="151">
        <v>3221</v>
      </c>
      <c r="D91" s="146" t="str">
        <f t="shared" si="9"/>
        <v>Uredski materijal i ostali materijalni rashodi</v>
      </c>
      <c r="E91" s="186" t="s">
        <v>827</v>
      </c>
      <c r="F91" s="146" t="str">
        <f t="shared" si="10"/>
        <v>NOVI PODPROJEKT</v>
      </c>
      <c r="G91" s="185">
        <v>7500</v>
      </c>
      <c r="H91" s="185">
        <v>7500</v>
      </c>
      <c r="I91" s="185">
        <v>7500</v>
      </c>
      <c r="J91" s="201" t="s">
        <v>2392</v>
      </c>
      <c r="K91" s="200" t="s">
        <v>2393</v>
      </c>
      <c r="L91" s="200" t="s">
        <v>2394</v>
      </c>
      <c r="M91" s="201" t="s">
        <v>2395</v>
      </c>
      <c r="N91" s="201" t="s">
        <v>2396</v>
      </c>
      <c r="P91" s="141" t="str">
        <f t="shared" si="11"/>
        <v>322</v>
      </c>
      <c r="Q91" s="141" t="str">
        <f t="shared" si="12"/>
        <v>32</v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>
        <v>51</v>
      </c>
      <c r="B92" s="146" t="str">
        <f t="shared" si="8"/>
        <v>Pomoći EU</v>
      </c>
      <c r="C92" s="151">
        <v>3224</v>
      </c>
      <c r="D92" s="146" t="str">
        <f t="shared" si="9"/>
        <v>Materijal i dijelovi za tekuće i investicijsko održavanje</v>
      </c>
      <c r="E92" s="186" t="s">
        <v>827</v>
      </c>
      <c r="F92" s="146" t="str">
        <f t="shared" si="10"/>
        <v>NOVI PODPROJEKT</v>
      </c>
      <c r="G92" s="185">
        <v>30000</v>
      </c>
      <c r="H92" s="185">
        <v>30000</v>
      </c>
      <c r="I92" s="185">
        <v>30000</v>
      </c>
      <c r="J92" s="201" t="s">
        <v>2392</v>
      </c>
      <c r="K92" s="200" t="s">
        <v>2393</v>
      </c>
      <c r="L92" s="200" t="s">
        <v>2394</v>
      </c>
      <c r="M92" s="201" t="s">
        <v>2395</v>
      </c>
      <c r="N92" s="201" t="s">
        <v>2396</v>
      </c>
      <c r="P92" s="141" t="str">
        <f t="shared" si="11"/>
        <v>322</v>
      </c>
      <c r="Q92" s="141" t="str">
        <f t="shared" si="12"/>
        <v>32</v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>
        <v>51</v>
      </c>
      <c r="B93" s="146" t="str">
        <f t="shared" si="8"/>
        <v>Pomoći EU</v>
      </c>
      <c r="C93" s="151">
        <v>3225</v>
      </c>
      <c r="D93" s="146" t="str">
        <f t="shared" si="9"/>
        <v>Sitni inventar i auto gume</v>
      </c>
      <c r="E93" s="186" t="s">
        <v>827</v>
      </c>
      <c r="F93" s="146" t="str">
        <f t="shared" si="10"/>
        <v>NOVI PODPROJEKT</v>
      </c>
      <c r="G93" s="185">
        <v>37500</v>
      </c>
      <c r="H93" s="185">
        <v>37500</v>
      </c>
      <c r="I93" s="185">
        <v>37500</v>
      </c>
      <c r="J93" s="201" t="s">
        <v>2392</v>
      </c>
      <c r="K93" s="200" t="s">
        <v>2393</v>
      </c>
      <c r="L93" s="200" t="s">
        <v>2394</v>
      </c>
      <c r="M93" s="201" t="s">
        <v>2395</v>
      </c>
      <c r="N93" s="201" t="s">
        <v>2396</v>
      </c>
      <c r="P93" s="141" t="str">
        <f t="shared" si="11"/>
        <v>322</v>
      </c>
      <c r="Q93" s="141" t="str">
        <f t="shared" si="12"/>
        <v>32</v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>
        <v>51</v>
      </c>
      <c r="B94" s="146" t="str">
        <f t="shared" si="8"/>
        <v>Pomoći EU</v>
      </c>
      <c r="C94" s="151">
        <v>3237</v>
      </c>
      <c r="D94" s="146" t="str">
        <f t="shared" si="9"/>
        <v>Intelektualne i osobne usluge</v>
      </c>
      <c r="E94" s="186" t="s">
        <v>827</v>
      </c>
      <c r="F94" s="146" t="str">
        <f t="shared" si="10"/>
        <v>NOVI PODPROJEKT</v>
      </c>
      <c r="G94" s="185">
        <v>45000</v>
      </c>
      <c r="H94" s="185">
        <v>45000</v>
      </c>
      <c r="I94" s="185">
        <v>150000</v>
      </c>
      <c r="J94" s="201" t="s">
        <v>2392</v>
      </c>
      <c r="K94" s="200" t="s">
        <v>2393</v>
      </c>
      <c r="L94" s="200" t="s">
        <v>2394</v>
      </c>
      <c r="M94" s="201" t="s">
        <v>2395</v>
      </c>
      <c r="N94" s="201" t="s">
        <v>2396</v>
      </c>
      <c r="P94" s="141" t="str">
        <f t="shared" si="11"/>
        <v>323</v>
      </c>
      <c r="Q94" s="141" t="str">
        <f t="shared" si="12"/>
        <v>32</v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>
        <v>51</v>
      </c>
      <c r="B95" s="146" t="str">
        <f t="shared" si="8"/>
        <v>Pomoći EU</v>
      </c>
      <c r="C95" s="151">
        <v>3241</v>
      </c>
      <c r="D95" s="146" t="str">
        <f t="shared" si="9"/>
        <v>Naknade troškova osobama izvan radnog odnosa</v>
      </c>
      <c r="E95" s="186" t="s">
        <v>827</v>
      </c>
      <c r="F95" s="146" t="str">
        <f t="shared" si="10"/>
        <v>NOVI PODPROJEKT</v>
      </c>
      <c r="G95" s="185">
        <v>30000</v>
      </c>
      <c r="H95" s="185">
        <v>30000</v>
      </c>
      <c r="I95" s="185">
        <v>75000</v>
      </c>
      <c r="J95" s="201" t="s">
        <v>2392</v>
      </c>
      <c r="K95" s="200" t="s">
        <v>2393</v>
      </c>
      <c r="L95" s="200" t="s">
        <v>2394</v>
      </c>
      <c r="M95" s="201" t="s">
        <v>2395</v>
      </c>
      <c r="N95" s="201" t="s">
        <v>2396</v>
      </c>
      <c r="P95" s="141" t="str">
        <f t="shared" si="11"/>
        <v>324</v>
      </c>
      <c r="Q95" s="141" t="str">
        <f t="shared" si="12"/>
        <v>32</v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>
        <v>51</v>
      </c>
      <c r="B96" s="146" t="str">
        <f t="shared" si="8"/>
        <v>Pomoći EU</v>
      </c>
      <c r="C96" s="151">
        <v>3293</v>
      </c>
      <c r="D96" s="146" t="str">
        <f t="shared" si="9"/>
        <v>Reprezentacija</v>
      </c>
      <c r="E96" s="186" t="s">
        <v>827</v>
      </c>
      <c r="F96" s="146" t="str">
        <f t="shared" si="10"/>
        <v>NOVI PODPROJEKT</v>
      </c>
      <c r="G96" s="185">
        <v>37500</v>
      </c>
      <c r="H96" s="185">
        <v>37500</v>
      </c>
      <c r="I96" s="185">
        <v>75000</v>
      </c>
      <c r="J96" s="201" t="s">
        <v>2392</v>
      </c>
      <c r="K96" s="200" t="s">
        <v>2393</v>
      </c>
      <c r="L96" s="200" t="s">
        <v>2394</v>
      </c>
      <c r="M96" s="201" t="s">
        <v>2395</v>
      </c>
      <c r="N96" s="201" t="s">
        <v>2396</v>
      </c>
      <c r="P96" s="141" t="str">
        <f t="shared" si="11"/>
        <v>329</v>
      </c>
      <c r="Q96" s="141" t="str">
        <f t="shared" si="12"/>
        <v>32</v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>
        <v>51</v>
      </c>
      <c r="B97" s="146" t="str">
        <f t="shared" si="8"/>
        <v>Pomoći EU</v>
      </c>
      <c r="C97" s="151">
        <v>4221</v>
      </c>
      <c r="D97" s="146" t="str">
        <f t="shared" si="9"/>
        <v>Uredska oprema i namještaj</v>
      </c>
      <c r="E97" s="186" t="s">
        <v>827</v>
      </c>
      <c r="F97" s="146" t="str">
        <f t="shared" si="10"/>
        <v>NOVI PODPROJEKT</v>
      </c>
      <c r="G97" s="185">
        <v>150000</v>
      </c>
      <c r="H97" s="185">
        <v>150000</v>
      </c>
      <c r="I97" s="185">
        <v>75000</v>
      </c>
      <c r="J97" s="201" t="s">
        <v>2392</v>
      </c>
      <c r="K97" s="200" t="s">
        <v>2393</v>
      </c>
      <c r="L97" s="200" t="s">
        <v>2394</v>
      </c>
      <c r="M97" s="201" t="s">
        <v>2395</v>
      </c>
      <c r="N97" s="201" t="s">
        <v>2396</v>
      </c>
      <c r="P97" s="141" t="str">
        <f t="shared" si="11"/>
        <v>422</v>
      </c>
      <c r="Q97" s="141" t="str">
        <f t="shared" si="12"/>
        <v>42</v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>
        <v>51</v>
      </c>
      <c r="B98" s="146" t="str">
        <f t="shared" si="8"/>
        <v>Pomoći EU</v>
      </c>
      <c r="C98" s="151">
        <v>4224</v>
      </c>
      <c r="D98" s="146" t="str">
        <f t="shared" si="9"/>
        <v>Medicinska i laboratorijska oprema</v>
      </c>
      <c r="E98" s="186" t="s">
        <v>827</v>
      </c>
      <c r="F98" s="146" t="str">
        <f t="shared" si="10"/>
        <v>NOVI PODPROJEKT</v>
      </c>
      <c r="G98" s="185">
        <v>150000</v>
      </c>
      <c r="H98" s="185">
        <v>150000</v>
      </c>
      <c r="I98" s="185">
        <v>0</v>
      </c>
      <c r="J98" s="201" t="s">
        <v>2392</v>
      </c>
      <c r="K98" s="200" t="s">
        <v>2393</v>
      </c>
      <c r="L98" s="200" t="s">
        <v>2394</v>
      </c>
      <c r="M98" s="201" t="s">
        <v>2395</v>
      </c>
      <c r="N98" s="201" t="s">
        <v>2396</v>
      </c>
      <c r="P98" s="141" t="str">
        <f t="shared" si="11"/>
        <v>422</v>
      </c>
      <c r="Q98" s="141" t="str">
        <f t="shared" si="12"/>
        <v>42</v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>
        <v>51</v>
      </c>
      <c r="B99" s="146" t="str">
        <f t="shared" si="8"/>
        <v>Pomoći EU</v>
      </c>
      <c r="C99" s="151">
        <v>4225</v>
      </c>
      <c r="D99" s="146" t="str">
        <f t="shared" si="9"/>
        <v>Instrumenti, uređaji i strojevi</v>
      </c>
      <c r="E99" s="186" t="s">
        <v>827</v>
      </c>
      <c r="F99" s="146" t="str">
        <f t="shared" si="10"/>
        <v>NOVI PODPROJEKT</v>
      </c>
      <c r="G99" s="185">
        <v>225000</v>
      </c>
      <c r="H99" s="185">
        <v>225000</v>
      </c>
      <c r="I99" s="185">
        <v>0</v>
      </c>
      <c r="J99" s="201" t="s">
        <v>2392</v>
      </c>
      <c r="K99" s="200" t="s">
        <v>2393</v>
      </c>
      <c r="L99" s="200" t="s">
        <v>2394</v>
      </c>
      <c r="M99" s="201" t="s">
        <v>2395</v>
      </c>
      <c r="N99" s="201" t="s">
        <v>2396</v>
      </c>
      <c r="P99" s="141" t="str">
        <f t="shared" si="11"/>
        <v>422</v>
      </c>
      <c r="Q99" s="141" t="str">
        <f t="shared" si="12"/>
        <v>42</v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>
        <v>51</v>
      </c>
      <c r="B101" s="146" t="str">
        <f t="shared" si="8"/>
        <v>Pomoći EU</v>
      </c>
      <c r="C101" s="151">
        <v>3111</v>
      </c>
      <c r="D101" s="146" t="str">
        <f t="shared" si="9"/>
        <v>Plaće za redovan rad</v>
      </c>
      <c r="E101" s="186" t="s">
        <v>827</v>
      </c>
      <c r="F101" s="146" t="str">
        <f t="shared" si="10"/>
        <v>NOVI PODPROJEKT</v>
      </c>
      <c r="G101" s="185">
        <v>489270</v>
      </c>
      <c r="H101" s="185">
        <v>354077</v>
      </c>
      <c r="I101" s="185">
        <v>0</v>
      </c>
      <c r="J101" s="201" t="s">
        <v>2397</v>
      </c>
      <c r="K101" s="200" t="s">
        <v>2398</v>
      </c>
      <c r="L101" s="200" t="s">
        <v>2389</v>
      </c>
      <c r="M101" s="201" t="s">
        <v>2399</v>
      </c>
      <c r="N101" s="201" t="s">
        <v>2400</v>
      </c>
      <c r="P101" s="141" t="str">
        <f t="shared" si="11"/>
        <v>311</v>
      </c>
      <c r="Q101" s="141" t="str">
        <f t="shared" si="12"/>
        <v>31</v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>
        <v>51</v>
      </c>
      <c r="B102" s="146" t="str">
        <f t="shared" si="8"/>
        <v>Pomoći EU</v>
      </c>
      <c r="C102" s="151">
        <v>3132</v>
      </c>
      <c r="D102" s="146" t="str">
        <f t="shared" si="9"/>
        <v>Doprinosi za obvezno zdravstveno osiguranje</v>
      </c>
      <c r="E102" s="186" t="s">
        <v>827</v>
      </c>
      <c r="F102" s="146" t="str">
        <f t="shared" si="10"/>
        <v>NOVI PODPROJEKT</v>
      </c>
      <c r="G102" s="185">
        <v>80730</v>
      </c>
      <c r="H102" s="185">
        <v>58423</v>
      </c>
      <c r="I102" s="185">
        <v>0</v>
      </c>
      <c r="J102" s="201" t="s">
        <v>2397</v>
      </c>
      <c r="K102" s="200" t="s">
        <v>2398</v>
      </c>
      <c r="L102" s="200" t="s">
        <v>2389</v>
      </c>
      <c r="M102" s="201" t="s">
        <v>2399</v>
      </c>
      <c r="N102" s="201" t="s">
        <v>2400</v>
      </c>
      <c r="P102" s="141" t="str">
        <f t="shared" si="11"/>
        <v>313</v>
      </c>
      <c r="Q102" s="141" t="str">
        <f t="shared" si="12"/>
        <v>31</v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>
        <v>51</v>
      </c>
      <c r="B103" s="146" t="str">
        <f t="shared" si="8"/>
        <v>Pomoći EU</v>
      </c>
      <c r="C103" s="151">
        <v>3211</v>
      </c>
      <c r="D103" s="146" t="str">
        <f t="shared" si="9"/>
        <v>Službena putovanja</v>
      </c>
      <c r="E103" s="186" t="s">
        <v>827</v>
      </c>
      <c r="F103" s="146" t="str">
        <f t="shared" si="10"/>
        <v>NOVI PODPROJEKT</v>
      </c>
      <c r="G103" s="185">
        <v>300000</v>
      </c>
      <c r="H103" s="185">
        <v>300000</v>
      </c>
      <c r="I103" s="185">
        <v>0</v>
      </c>
      <c r="J103" s="201" t="s">
        <v>2397</v>
      </c>
      <c r="K103" s="200" t="s">
        <v>2398</v>
      </c>
      <c r="L103" s="200" t="s">
        <v>2389</v>
      </c>
      <c r="M103" s="201" t="s">
        <v>2399</v>
      </c>
      <c r="N103" s="201" t="s">
        <v>2400</v>
      </c>
      <c r="P103" s="141" t="str">
        <f t="shared" si="11"/>
        <v>321</v>
      </c>
      <c r="Q103" s="141" t="str">
        <f t="shared" si="12"/>
        <v>32</v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>
        <v>51</v>
      </c>
      <c r="B104" s="146" t="str">
        <f t="shared" si="8"/>
        <v>Pomoći EU</v>
      </c>
      <c r="C104" s="151">
        <v>3237</v>
      </c>
      <c r="D104" s="146" t="str">
        <f t="shared" si="9"/>
        <v>Intelektualne i osobne usluge</v>
      </c>
      <c r="E104" s="186" t="s">
        <v>827</v>
      </c>
      <c r="F104" s="146" t="str">
        <f t="shared" si="10"/>
        <v>NOVI PODPROJEKT</v>
      </c>
      <c r="G104" s="185">
        <v>15000</v>
      </c>
      <c r="H104" s="185">
        <v>75000</v>
      </c>
      <c r="I104" s="185">
        <v>0</v>
      </c>
      <c r="J104" s="201" t="s">
        <v>2397</v>
      </c>
      <c r="K104" s="200" t="s">
        <v>2398</v>
      </c>
      <c r="L104" s="200" t="s">
        <v>2389</v>
      </c>
      <c r="M104" s="201" t="s">
        <v>2399</v>
      </c>
      <c r="N104" s="201" t="s">
        <v>2400</v>
      </c>
      <c r="P104" s="141" t="str">
        <f t="shared" si="11"/>
        <v>323</v>
      </c>
      <c r="Q104" s="141" t="str">
        <f t="shared" si="12"/>
        <v>32</v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>
        <v>51</v>
      </c>
      <c r="B105" s="146" t="str">
        <f t="shared" si="8"/>
        <v>Pomoći EU</v>
      </c>
      <c r="C105" s="151">
        <v>3293</v>
      </c>
      <c r="D105" s="146" t="str">
        <f t="shared" si="9"/>
        <v>Reprezentacija</v>
      </c>
      <c r="E105" s="186" t="s">
        <v>827</v>
      </c>
      <c r="F105" s="146" t="str">
        <f t="shared" si="10"/>
        <v>NOVI PODPROJEKT</v>
      </c>
      <c r="G105" s="185">
        <v>37500</v>
      </c>
      <c r="H105" s="185">
        <v>22500</v>
      </c>
      <c r="I105" s="185">
        <v>0</v>
      </c>
      <c r="J105" s="201" t="s">
        <v>2397</v>
      </c>
      <c r="K105" s="200" t="s">
        <v>2398</v>
      </c>
      <c r="L105" s="200" t="s">
        <v>2389</v>
      </c>
      <c r="M105" s="201" t="s">
        <v>2399</v>
      </c>
      <c r="N105" s="201" t="s">
        <v>2400</v>
      </c>
      <c r="P105" s="141" t="str">
        <f t="shared" si="11"/>
        <v>329</v>
      </c>
      <c r="Q105" s="141" t="str">
        <f t="shared" si="12"/>
        <v>32</v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>
        <v>51</v>
      </c>
      <c r="B106" s="146" t="str">
        <f t="shared" si="8"/>
        <v>Pomoći EU</v>
      </c>
      <c r="C106" s="151">
        <v>3431</v>
      </c>
      <c r="D106" s="146" t="str">
        <f t="shared" si="9"/>
        <v>Bankarske usluge i usluge platnog prometa</v>
      </c>
      <c r="E106" s="186" t="s">
        <v>827</v>
      </c>
      <c r="F106" s="146" t="str">
        <f t="shared" si="10"/>
        <v>NOVI PODPROJEKT</v>
      </c>
      <c r="G106" s="185">
        <v>7500</v>
      </c>
      <c r="H106" s="185">
        <v>15000</v>
      </c>
      <c r="I106" s="185">
        <v>0</v>
      </c>
      <c r="J106" s="201" t="s">
        <v>2397</v>
      </c>
      <c r="K106" s="200" t="s">
        <v>2398</v>
      </c>
      <c r="L106" s="200" t="s">
        <v>2389</v>
      </c>
      <c r="M106" s="201" t="s">
        <v>2399</v>
      </c>
      <c r="N106" s="201" t="s">
        <v>2400</v>
      </c>
      <c r="P106" s="141" t="str">
        <f t="shared" si="11"/>
        <v>343</v>
      </c>
      <c r="Q106" s="141" t="str">
        <f t="shared" si="12"/>
        <v>34</v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>
        <v>51</v>
      </c>
      <c r="B107" s="146" t="str">
        <f t="shared" si="8"/>
        <v>Pomoći EU</v>
      </c>
      <c r="C107" s="151">
        <v>4221</v>
      </c>
      <c r="D107" s="146" t="str">
        <f t="shared" si="9"/>
        <v>Uredska oprema i namještaj</v>
      </c>
      <c r="E107" s="186" t="s">
        <v>827</v>
      </c>
      <c r="F107" s="146" t="str">
        <f t="shared" si="10"/>
        <v>NOVI PODPROJEKT</v>
      </c>
      <c r="G107" s="185">
        <v>150000</v>
      </c>
      <c r="H107" s="185">
        <v>0</v>
      </c>
      <c r="I107" s="185">
        <v>0</v>
      </c>
      <c r="J107" s="201" t="s">
        <v>2397</v>
      </c>
      <c r="K107" s="200" t="s">
        <v>2398</v>
      </c>
      <c r="L107" s="200" t="s">
        <v>2389</v>
      </c>
      <c r="M107" s="201" t="s">
        <v>2399</v>
      </c>
      <c r="N107" s="201" t="s">
        <v>2400</v>
      </c>
      <c r="P107" s="141" t="str">
        <f t="shared" si="11"/>
        <v>422</v>
      </c>
      <c r="Q107" s="141" t="str">
        <f t="shared" si="12"/>
        <v>42</v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>
        <v>52</v>
      </c>
      <c r="B109" s="146" t="str">
        <f t="shared" si="8"/>
        <v>Ostale pomoći</v>
      </c>
      <c r="C109" s="151">
        <v>3111</v>
      </c>
      <c r="D109" s="146" t="str">
        <f t="shared" si="9"/>
        <v>Plaće za redovan rad</v>
      </c>
      <c r="E109" s="186" t="s">
        <v>827</v>
      </c>
      <c r="F109" s="146" t="str">
        <f t="shared" si="10"/>
        <v>NOVI PODPROJEKT</v>
      </c>
      <c r="G109" s="185">
        <v>128755</v>
      </c>
      <c r="H109" s="185">
        <v>0</v>
      </c>
      <c r="I109" s="185">
        <v>0</v>
      </c>
      <c r="J109" s="201" t="s">
        <v>2401</v>
      </c>
      <c r="K109" s="200" t="s">
        <v>2402</v>
      </c>
      <c r="L109" s="200" t="s">
        <v>2374</v>
      </c>
      <c r="M109" s="201" t="s">
        <v>2403</v>
      </c>
      <c r="N109" s="201" t="s">
        <v>2404</v>
      </c>
      <c r="P109" s="141" t="str">
        <f t="shared" si="11"/>
        <v>311</v>
      </c>
      <c r="Q109" s="141" t="str">
        <f t="shared" si="12"/>
        <v>31</v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>
        <v>52</v>
      </c>
      <c r="B110" s="146" t="str">
        <f t="shared" si="8"/>
        <v>Ostale pomoći</v>
      </c>
      <c r="C110" s="151">
        <v>3132</v>
      </c>
      <c r="D110" s="146" t="str">
        <f t="shared" si="9"/>
        <v>Doprinosi za obvezno zdravstveno osiguranje</v>
      </c>
      <c r="E110" s="186" t="s">
        <v>827</v>
      </c>
      <c r="F110" s="146" t="str">
        <f t="shared" si="10"/>
        <v>NOVI PODPROJEKT</v>
      </c>
      <c r="G110" s="185">
        <v>21245</v>
      </c>
      <c r="H110" s="185">
        <v>0</v>
      </c>
      <c r="I110" s="185">
        <v>0</v>
      </c>
      <c r="J110" s="201" t="s">
        <v>2401</v>
      </c>
      <c r="K110" s="200" t="s">
        <v>2402</v>
      </c>
      <c r="L110" s="200" t="s">
        <v>2374</v>
      </c>
      <c r="M110" s="201" t="s">
        <v>2403</v>
      </c>
      <c r="N110" s="201" t="s">
        <v>2404</v>
      </c>
      <c r="P110" s="141" t="str">
        <f t="shared" si="11"/>
        <v>313</v>
      </c>
      <c r="Q110" s="141" t="str">
        <f t="shared" si="12"/>
        <v>31</v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>
        <v>52</v>
      </c>
      <c r="B111" s="146" t="str">
        <f t="shared" si="8"/>
        <v>Ostale pomoći</v>
      </c>
      <c r="C111" s="151">
        <v>3211</v>
      </c>
      <c r="D111" s="146" t="str">
        <f t="shared" si="9"/>
        <v>Službena putovanja</v>
      </c>
      <c r="E111" s="186" t="s">
        <v>827</v>
      </c>
      <c r="F111" s="146" t="str">
        <f t="shared" si="10"/>
        <v>NOVI PODPROJEKT</v>
      </c>
      <c r="G111" s="185">
        <v>20000</v>
      </c>
      <c r="H111" s="185">
        <v>0</v>
      </c>
      <c r="I111" s="185">
        <v>0</v>
      </c>
      <c r="J111" s="201" t="s">
        <v>2401</v>
      </c>
      <c r="K111" s="200" t="s">
        <v>2402</v>
      </c>
      <c r="L111" s="200" t="s">
        <v>2374</v>
      </c>
      <c r="M111" s="201" t="s">
        <v>2403</v>
      </c>
      <c r="N111" s="201" t="s">
        <v>2404</v>
      </c>
      <c r="P111" s="141" t="str">
        <f t="shared" si="11"/>
        <v>321</v>
      </c>
      <c r="Q111" s="141" t="str">
        <f t="shared" si="12"/>
        <v>32</v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>
        <v>52</v>
      </c>
      <c r="B113" s="146" t="str">
        <f t="shared" si="8"/>
        <v>Ostale pomoći</v>
      </c>
      <c r="C113" s="151">
        <v>3111</v>
      </c>
      <c r="D113" s="146" t="str">
        <f t="shared" si="9"/>
        <v>Plaće za redovan rad</v>
      </c>
      <c r="E113" s="186" t="s">
        <v>827</v>
      </c>
      <c r="F113" s="146" t="str">
        <f t="shared" si="10"/>
        <v>NOVI PODPROJEKT</v>
      </c>
      <c r="G113" s="185">
        <v>93562</v>
      </c>
      <c r="H113" s="185">
        <v>0</v>
      </c>
      <c r="I113" s="185">
        <v>0</v>
      </c>
      <c r="J113" s="201" t="s">
        <v>2405</v>
      </c>
      <c r="K113" s="200" t="s">
        <v>2406</v>
      </c>
      <c r="L113" s="200" t="s">
        <v>2407</v>
      </c>
      <c r="M113" s="201" t="s">
        <v>2408</v>
      </c>
      <c r="N113" s="201" t="s">
        <v>2409</v>
      </c>
      <c r="P113" s="141" t="str">
        <f t="shared" si="11"/>
        <v>311</v>
      </c>
      <c r="Q113" s="141" t="str">
        <f t="shared" si="12"/>
        <v>31</v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>
        <v>52</v>
      </c>
      <c r="B114" s="146" t="str">
        <f t="shared" si="8"/>
        <v>Ostale pomoći</v>
      </c>
      <c r="C114" s="151">
        <v>3132</v>
      </c>
      <c r="D114" s="146" t="str">
        <f t="shared" si="9"/>
        <v>Doprinosi za obvezno zdravstveno osiguranje</v>
      </c>
      <c r="E114" s="186" t="s">
        <v>827</v>
      </c>
      <c r="F114" s="146" t="str">
        <f t="shared" si="10"/>
        <v>NOVI PODPROJEKT</v>
      </c>
      <c r="G114" s="185">
        <v>15438</v>
      </c>
      <c r="H114" s="185">
        <v>0</v>
      </c>
      <c r="I114" s="185">
        <v>0</v>
      </c>
      <c r="J114" s="201" t="s">
        <v>2405</v>
      </c>
      <c r="K114" s="200" t="s">
        <v>2406</v>
      </c>
      <c r="L114" s="200" t="s">
        <v>2407</v>
      </c>
      <c r="M114" s="201" t="s">
        <v>2408</v>
      </c>
      <c r="N114" s="201" t="s">
        <v>2409</v>
      </c>
      <c r="P114" s="141" t="str">
        <f t="shared" si="11"/>
        <v>313</v>
      </c>
      <c r="Q114" s="141" t="str">
        <f t="shared" si="12"/>
        <v>31</v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>
        <v>52</v>
      </c>
      <c r="B115" s="146" t="str">
        <f t="shared" si="8"/>
        <v>Ostale pomoći</v>
      </c>
      <c r="C115" s="151">
        <v>3211</v>
      </c>
      <c r="D115" s="146" t="str">
        <f t="shared" si="9"/>
        <v>Službena putovanja</v>
      </c>
      <c r="E115" s="186" t="s">
        <v>827</v>
      </c>
      <c r="F115" s="146" t="str">
        <f t="shared" si="10"/>
        <v>NOVI PODPROJEKT</v>
      </c>
      <c r="G115" s="185">
        <v>40000</v>
      </c>
      <c r="H115" s="185">
        <v>0</v>
      </c>
      <c r="I115" s="185">
        <v>0</v>
      </c>
      <c r="J115" s="201" t="s">
        <v>2405</v>
      </c>
      <c r="K115" s="200" t="s">
        <v>2406</v>
      </c>
      <c r="L115" s="200" t="s">
        <v>2407</v>
      </c>
      <c r="M115" s="201" t="s">
        <v>2408</v>
      </c>
      <c r="N115" s="201" t="s">
        <v>2409</v>
      </c>
      <c r="P115" s="141" t="str">
        <f t="shared" si="11"/>
        <v>321</v>
      </c>
      <c r="Q115" s="141" t="str">
        <f t="shared" si="12"/>
        <v>32</v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>
        <v>52</v>
      </c>
      <c r="B117" s="146" t="str">
        <f t="shared" si="8"/>
        <v>Ostale pomoći</v>
      </c>
      <c r="C117" s="151">
        <v>3111</v>
      </c>
      <c r="D117" s="146" t="str">
        <f t="shared" si="9"/>
        <v>Plaće za redovan rad</v>
      </c>
      <c r="E117" s="186" t="s">
        <v>827</v>
      </c>
      <c r="F117" s="146" t="str">
        <f t="shared" si="10"/>
        <v>NOVI PODPROJEKT</v>
      </c>
      <c r="G117" s="185">
        <v>61150</v>
      </c>
      <c r="H117" s="185">
        <v>9880</v>
      </c>
      <c r="I117" s="185">
        <v>0</v>
      </c>
      <c r="J117" s="201" t="s">
        <v>2410</v>
      </c>
      <c r="K117" s="200" t="s">
        <v>2412</v>
      </c>
      <c r="L117" s="200" t="s">
        <v>2413</v>
      </c>
      <c r="M117" s="201" t="s">
        <v>2414</v>
      </c>
      <c r="N117" s="201" t="s">
        <v>2415</v>
      </c>
      <c r="P117" s="141" t="str">
        <f t="shared" si="11"/>
        <v>311</v>
      </c>
      <c r="Q117" s="141" t="str">
        <f t="shared" si="12"/>
        <v>31</v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>
        <v>52</v>
      </c>
      <c r="B118" s="146" t="str">
        <f t="shared" si="8"/>
        <v>Ostale pomoći</v>
      </c>
      <c r="C118" s="151">
        <v>3132</v>
      </c>
      <c r="D118" s="146" t="str">
        <f t="shared" si="9"/>
        <v>Doprinosi za obvezno zdravstveno osiguranje</v>
      </c>
      <c r="E118" s="186" t="s">
        <v>827</v>
      </c>
      <c r="F118" s="146" t="str">
        <f t="shared" si="10"/>
        <v>NOVI PODPROJEKT</v>
      </c>
      <c r="G118" s="185">
        <v>10090</v>
      </c>
      <c r="H118" s="185">
        <v>1630</v>
      </c>
      <c r="I118" s="185">
        <v>0</v>
      </c>
      <c r="J118" s="201" t="s">
        <v>2411</v>
      </c>
      <c r="K118" s="200" t="s">
        <v>2412</v>
      </c>
      <c r="L118" s="200" t="s">
        <v>2413</v>
      </c>
      <c r="M118" s="201" t="s">
        <v>2414</v>
      </c>
      <c r="N118" s="201" t="s">
        <v>2415</v>
      </c>
      <c r="P118" s="141" t="str">
        <f t="shared" si="11"/>
        <v>313</v>
      </c>
      <c r="Q118" s="141" t="str">
        <f t="shared" si="12"/>
        <v>31</v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xWindow="708" yWindow="768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83" activePane="bottomLeft" state="frozen"/>
      <selection pane="bottomLeft" activeCell="M7" sqref="M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6783000</v>
      </c>
      <c r="E5" s="3"/>
      <c r="F5" s="3"/>
      <c r="G5" s="3"/>
      <c r="H5" s="3"/>
      <c r="I5" s="3"/>
      <c r="J5" s="3">
        <v>2513000</v>
      </c>
      <c r="K5" s="3">
        <v>4270000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76674263</v>
      </c>
      <c r="E6" s="14">
        <f>+E27+E34</f>
        <v>51760988</v>
      </c>
      <c r="F6" s="14">
        <f t="shared" ref="F6:V6" si="0">+F27+F34</f>
        <v>0</v>
      </c>
      <c r="G6" s="14">
        <f t="shared" si="0"/>
        <v>4031500</v>
      </c>
      <c r="H6" s="14">
        <f>+H27+H34</f>
        <v>0</v>
      </c>
      <c r="I6" s="14">
        <f t="shared" si="0"/>
        <v>4986000</v>
      </c>
      <c r="J6" s="14">
        <f t="shared" si="0"/>
        <v>7857281</v>
      </c>
      <c r="K6" s="14">
        <f t="shared" si="0"/>
        <v>8038494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-6739000</v>
      </c>
      <c r="E7" s="113">
        <v>0</v>
      </c>
      <c r="F7" s="113"/>
      <c r="G7" s="113"/>
      <c r="H7" s="113"/>
      <c r="I7" s="113"/>
      <c r="J7" s="113">
        <v>-3094000</v>
      </c>
      <c r="K7" s="113">
        <v>-3645000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76718263</v>
      </c>
      <c r="E8" s="14">
        <f>+E5+E6+E7</f>
        <v>51760988</v>
      </c>
      <c r="F8" s="14">
        <f t="shared" ref="F8:V8" si="2">+F5+F6+F7</f>
        <v>0</v>
      </c>
      <c r="G8" s="14">
        <f t="shared" si="2"/>
        <v>4031500</v>
      </c>
      <c r="H8" s="14">
        <f>+H5+H6+H7</f>
        <v>0</v>
      </c>
      <c r="I8" s="14">
        <f t="shared" si="2"/>
        <v>4986000</v>
      </c>
      <c r="J8" s="14">
        <f t="shared" si="2"/>
        <v>7276281</v>
      </c>
      <c r="K8" s="14">
        <f t="shared" si="2"/>
        <v>8663494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76718263</v>
      </c>
      <c r="E9" s="136">
        <f>+'PLAN RASHODA I IZDATAKA'!E3</f>
        <v>51760988</v>
      </c>
      <c r="F9" s="136">
        <f>+'PLAN RASHODA I IZDATAKA'!F3</f>
        <v>0</v>
      </c>
      <c r="G9" s="136">
        <f>+'PLAN RASHODA I IZDATAKA'!G3</f>
        <v>4031500</v>
      </c>
      <c r="H9" s="136">
        <f>+'PLAN RASHODA I IZDATAKA'!H3</f>
        <v>0</v>
      </c>
      <c r="I9" s="136">
        <f>+'PLAN RASHODA I IZDATAKA'!I3</f>
        <v>4986000</v>
      </c>
      <c r="J9" s="136">
        <f>+'PLAN RASHODA I IZDATAKA'!J3</f>
        <v>7276281</v>
      </c>
      <c r="K9" s="136">
        <f>+'PLAN RASHODA I IZDATAKA'!K3</f>
        <v>8663494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7857281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7857281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8038494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8038494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4986000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4986000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4031500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4031500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51760988</v>
      </c>
      <c r="E24" s="189">
        <f>SUMIFS('Plan prihoda za unos u SAP'!$G$3:$G$501,'Plan prihoda za unos u SAP'!$C$3:$C$501,"=11",'Plan prihoda za unos u SAP'!$K$3:$K$501,"=671")</f>
        <v>51760988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76674263</v>
      </c>
      <c r="E27" s="4">
        <f>SUM(E11:E26)</f>
        <v>51760988</v>
      </c>
      <c r="F27" s="4">
        <f t="shared" ref="F27:W27" si="4">SUM(F11:F26)</f>
        <v>0</v>
      </c>
      <c r="G27" s="4">
        <f t="shared" si="4"/>
        <v>4031500</v>
      </c>
      <c r="H27" s="4">
        <f t="shared" si="4"/>
        <v>0</v>
      </c>
      <c r="I27" s="4">
        <f t="shared" si="4"/>
        <v>4986000</v>
      </c>
      <c r="J27" s="4">
        <f t="shared" si="4"/>
        <v>7857281</v>
      </c>
      <c r="K27" s="4">
        <f t="shared" si="4"/>
        <v>8038494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76674263</v>
      </c>
      <c r="E42" s="71">
        <f>+E41+E34+E27</f>
        <v>51760988</v>
      </c>
      <c r="F42" s="71">
        <f t="shared" ref="F42:U42" si="9">+F41+F34+F27</f>
        <v>0</v>
      </c>
      <c r="G42" s="71">
        <f t="shared" si="9"/>
        <v>4031500</v>
      </c>
      <c r="H42" s="71">
        <f>+H41+H34+H27</f>
        <v>0</v>
      </c>
      <c r="I42" s="71">
        <f t="shared" si="9"/>
        <v>4986000</v>
      </c>
      <c r="J42" s="71">
        <f t="shared" si="9"/>
        <v>7857281</v>
      </c>
      <c r="K42" s="71">
        <f t="shared" si="9"/>
        <v>8038494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6739000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0</v>
      </c>
      <c r="J46" s="188">
        <f t="shared" si="10"/>
        <v>3094000</v>
      </c>
      <c r="K46" s="188">
        <f t="shared" si="10"/>
        <v>3645000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71757099</v>
      </c>
      <c r="E47" s="14">
        <f t="shared" ref="E47:V47" si="13">+E68+E75</f>
        <v>53182503</v>
      </c>
      <c r="F47" s="14">
        <f t="shared" si="13"/>
        <v>0</v>
      </c>
      <c r="G47" s="14">
        <f t="shared" si="13"/>
        <v>4431500</v>
      </c>
      <c r="H47" s="14">
        <f>+H68+H75</f>
        <v>0</v>
      </c>
      <c r="I47" s="14">
        <f t="shared" si="13"/>
        <v>5000000</v>
      </c>
      <c r="J47" s="14">
        <f t="shared" si="13"/>
        <v>3403992</v>
      </c>
      <c r="K47" s="14">
        <f t="shared" si="13"/>
        <v>5739104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-1387400</v>
      </c>
      <c r="E48" s="113"/>
      <c r="F48" s="113"/>
      <c r="G48" s="113"/>
      <c r="H48" s="113"/>
      <c r="I48" s="113"/>
      <c r="J48" s="113"/>
      <c r="K48" s="113">
        <v>-1387400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77108699</v>
      </c>
      <c r="E49" s="14">
        <f>+E46+E47+E48</f>
        <v>53182503</v>
      </c>
      <c r="F49" s="14">
        <f t="shared" ref="F49:V49" si="14">+F46+F47+F48</f>
        <v>0</v>
      </c>
      <c r="G49" s="14">
        <f t="shared" si="14"/>
        <v>4431500</v>
      </c>
      <c r="H49" s="14">
        <f>+H46+H47+H48</f>
        <v>0</v>
      </c>
      <c r="I49" s="14">
        <f t="shared" si="14"/>
        <v>5000000</v>
      </c>
      <c r="J49" s="14">
        <f t="shared" si="14"/>
        <v>6497992</v>
      </c>
      <c r="K49" s="14">
        <f t="shared" si="14"/>
        <v>7996704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77108699</v>
      </c>
      <c r="E50" s="136">
        <f>+'PLAN RASHODA I IZDATAKA'!E71</f>
        <v>53182503</v>
      </c>
      <c r="F50" s="136">
        <f>+'PLAN RASHODA I IZDATAKA'!F71</f>
        <v>0</v>
      </c>
      <c r="G50" s="136">
        <f>+'PLAN RASHODA I IZDATAKA'!G71</f>
        <v>4431500</v>
      </c>
      <c r="H50" s="136">
        <f>+'PLAN RASHODA I IZDATAKA'!H71</f>
        <v>0</v>
      </c>
      <c r="I50" s="136">
        <f>+'PLAN RASHODA I IZDATAKA'!I71</f>
        <v>5000000</v>
      </c>
      <c r="J50" s="136">
        <f>+'PLAN RASHODA I IZDATAKA'!J71</f>
        <v>6497992</v>
      </c>
      <c r="K50" s="136">
        <f>+'PLAN RASHODA I IZDATAKA'!K71</f>
        <v>7996704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3403992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3403992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5739104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5739104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5000000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5000000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4431500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4431500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53182503</v>
      </c>
      <c r="E65" s="189">
        <f>SUMIFS('Plan prihoda za unos u SAP'!$H$3:$H$501,'Plan prihoda za unos u SAP'!$C$3:$C$501,"=11",'Plan prihoda za unos u SAP'!$K$3:$K$501,"=671")</f>
        <v>53182503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71757099</v>
      </c>
      <c r="E68" s="4">
        <f>SUM(E52:E67)</f>
        <v>53182503</v>
      </c>
      <c r="F68" s="4">
        <f t="shared" ref="F68:W68" si="16">SUM(F52:F67)</f>
        <v>0</v>
      </c>
      <c r="G68" s="4">
        <f t="shared" si="16"/>
        <v>4431500</v>
      </c>
      <c r="H68" s="4">
        <f t="shared" si="16"/>
        <v>0</v>
      </c>
      <c r="I68" s="4">
        <f t="shared" si="16"/>
        <v>5000000</v>
      </c>
      <c r="J68" s="4">
        <f>SUM(J52:J67)</f>
        <v>3403992</v>
      </c>
      <c r="K68" s="4">
        <f t="shared" si="16"/>
        <v>5739104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71757099</v>
      </c>
      <c r="E83" s="71">
        <f t="shared" ref="E83:V83" si="21">+E82+E75+E68</f>
        <v>53182503</v>
      </c>
      <c r="F83" s="71">
        <f t="shared" si="21"/>
        <v>0</v>
      </c>
      <c r="G83" s="71">
        <f t="shared" si="21"/>
        <v>4431500</v>
      </c>
      <c r="H83" s="71">
        <f>+H82+H75+H68</f>
        <v>0</v>
      </c>
      <c r="I83" s="71">
        <f t="shared" si="21"/>
        <v>5000000</v>
      </c>
      <c r="J83" s="71">
        <f t="shared" si="21"/>
        <v>3403992</v>
      </c>
      <c r="K83" s="71">
        <f t="shared" si="21"/>
        <v>5739104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1387400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1387400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64647559</v>
      </c>
      <c r="E88" s="14">
        <f t="shared" ref="E88:V88" si="24">+E109+E116</f>
        <v>53411722</v>
      </c>
      <c r="F88" s="14">
        <f t="shared" si="24"/>
        <v>0</v>
      </c>
      <c r="G88" s="14">
        <f t="shared" si="24"/>
        <v>4631500</v>
      </c>
      <c r="H88" s="14">
        <f>+H109+H116</f>
        <v>0</v>
      </c>
      <c r="I88" s="14">
        <f t="shared" si="24"/>
        <v>5200000</v>
      </c>
      <c r="J88" s="14">
        <f t="shared" si="24"/>
        <v>1132000</v>
      </c>
      <c r="K88" s="14">
        <f t="shared" si="24"/>
        <v>272337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66034959</v>
      </c>
      <c r="E90" s="14">
        <f>+E87+E88+E89</f>
        <v>53411722</v>
      </c>
      <c r="F90" s="14">
        <f t="shared" ref="F90:V90" si="25">+F87+F88+F89</f>
        <v>0</v>
      </c>
      <c r="G90" s="14">
        <f t="shared" si="25"/>
        <v>4631500</v>
      </c>
      <c r="H90" s="14">
        <f>+H87+H88+H89</f>
        <v>0</v>
      </c>
      <c r="I90" s="14">
        <f t="shared" si="25"/>
        <v>5200000</v>
      </c>
      <c r="J90" s="14">
        <f t="shared" si="25"/>
        <v>1132000</v>
      </c>
      <c r="K90" s="14">
        <f t="shared" si="25"/>
        <v>1659737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66034959</v>
      </c>
      <c r="E91" s="136">
        <f>+'PLAN RASHODA I IZDATAKA'!E91</f>
        <v>53411722</v>
      </c>
      <c r="F91" s="136">
        <f>+'PLAN RASHODA I IZDATAKA'!F91</f>
        <v>0</v>
      </c>
      <c r="G91" s="136">
        <f>+'PLAN RASHODA I IZDATAKA'!G91</f>
        <v>4631500</v>
      </c>
      <c r="H91" s="136">
        <f>+'PLAN RASHODA I IZDATAKA'!H91</f>
        <v>0</v>
      </c>
      <c r="I91" s="136">
        <f>+'PLAN RASHODA I IZDATAKA'!I91</f>
        <v>5200000</v>
      </c>
      <c r="J91" s="136">
        <f>+'PLAN RASHODA I IZDATAKA'!J91</f>
        <v>1132000</v>
      </c>
      <c r="K91" s="136">
        <f>+'PLAN RASHODA I IZDATAKA'!K91</f>
        <v>1659737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1132000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1132000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272337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272337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5200000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5200000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4631500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4631500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53411722</v>
      </c>
      <c r="E106" s="189">
        <f>SUMIFS('Plan prihoda za unos u SAP'!$I$3:$I$501,'Plan prihoda za unos u SAP'!$C$3:$C$501,"=11",'Plan prihoda za unos u SAP'!$K$3:$K$501,"=671")</f>
        <v>53411722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64647559</v>
      </c>
      <c r="E109" s="4">
        <f>SUM(E93:E108)</f>
        <v>53411722</v>
      </c>
      <c r="F109" s="4">
        <f t="shared" ref="F109:W109" si="27">SUM(F93:F108)</f>
        <v>0</v>
      </c>
      <c r="G109" s="4">
        <f t="shared" si="27"/>
        <v>4631500</v>
      </c>
      <c r="H109" s="4">
        <f t="shared" si="27"/>
        <v>0</v>
      </c>
      <c r="I109" s="4">
        <f t="shared" si="27"/>
        <v>5200000</v>
      </c>
      <c r="J109" s="4">
        <f t="shared" si="27"/>
        <v>1132000</v>
      </c>
      <c r="K109" s="4">
        <f t="shared" si="27"/>
        <v>272337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64647559</v>
      </c>
      <c r="E124" s="71">
        <f>+E123+E116+E109</f>
        <v>53411722</v>
      </c>
      <c r="F124" s="71">
        <f t="shared" ref="F124:W124" si="32">+F123+F116+F109</f>
        <v>0</v>
      </c>
      <c r="G124" s="71">
        <f t="shared" si="32"/>
        <v>4631500</v>
      </c>
      <c r="H124" s="71">
        <f>+H123+H116+H109</f>
        <v>0</v>
      </c>
      <c r="I124" s="71">
        <f t="shared" si="32"/>
        <v>5200000</v>
      </c>
      <c r="J124" s="71">
        <f t="shared" si="32"/>
        <v>1132000</v>
      </c>
      <c r="K124" s="71">
        <f t="shared" si="32"/>
        <v>272337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tabSelected="1" zoomScale="80" zoomScaleNormal="80" zoomScaleSheetLayoutView="80" workbookViewId="0">
      <pane xSplit="4" ySplit="3" topLeftCell="E71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76718263</v>
      </c>
      <c r="E3" s="121">
        <f t="shared" ref="E3:W3" si="0">E4+E38+E58</f>
        <v>51760988</v>
      </c>
      <c r="F3" s="121">
        <f t="shared" si="0"/>
        <v>0</v>
      </c>
      <c r="G3" s="121">
        <f t="shared" si="0"/>
        <v>4031500</v>
      </c>
      <c r="H3" s="121">
        <f>H4+H38+H58</f>
        <v>0</v>
      </c>
      <c r="I3" s="121">
        <f t="shared" si="0"/>
        <v>4986000</v>
      </c>
      <c r="J3" s="121">
        <f t="shared" si="0"/>
        <v>7276281</v>
      </c>
      <c r="K3" s="121">
        <f t="shared" si="0"/>
        <v>8663494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72747957</v>
      </c>
      <c r="E4" s="125">
        <f>E5+E9+E15+E19+E23+E30+E33</f>
        <v>51540988</v>
      </c>
      <c r="F4" s="125">
        <f t="shared" ref="F4:W4" si="2">F5+F9+F15+F19+F23+F30+F33</f>
        <v>0</v>
      </c>
      <c r="G4" s="125">
        <f t="shared" si="2"/>
        <v>4031500</v>
      </c>
      <c r="H4" s="125">
        <f>H5+H9+H15+H19+H23+H30+H33</f>
        <v>0</v>
      </c>
      <c r="I4" s="125">
        <f t="shared" si="2"/>
        <v>4986000</v>
      </c>
      <c r="J4" s="125">
        <f t="shared" si="2"/>
        <v>5662975</v>
      </c>
      <c r="K4" s="125">
        <f t="shared" si="2"/>
        <v>6526494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50662511</v>
      </c>
      <c r="E5" s="12">
        <f>SUM(E6:E8)</f>
        <v>44384877</v>
      </c>
      <c r="F5" s="12">
        <f t="shared" ref="F5:W5" si="3">SUM(F6:F8)</f>
        <v>0</v>
      </c>
      <c r="G5" s="12">
        <f t="shared" si="3"/>
        <v>1857500</v>
      </c>
      <c r="H5" s="12">
        <f>SUM(H6:H8)</f>
        <v>0</v>
      </c>
      <c r="I5" s="12">
        <f t="shared" si="3"/>
        <v>1323000</v>
      </c>
      <c r="J5" s="12">
        <f t="shared" si="3"/>
        <v>2004000</v>
      </c>
      <c r="K5" s="12">
        <f t="shared" si="3"/>
        <v>1093134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42381121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37149764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1500000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1073000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1720135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938222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1409000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1236000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73000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6872390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5999113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257500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177000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283865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154912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12398166</v>
      </c>
      <c r="E9" s="78">
        <f t="shared" ref="E9:W9" si="4">SUM(E10:E14)</f>
        <v>4946111</v>
      </c>
      <c r="F9" s="78">
        <f t="shared" si="4"/>
        <v>0</v>
      </c>
      <c r="G9" s="78">
        <f>SUM(G10:G14)</f>
        <v>2124000</v>
      </c>
      <c r="H9" s="78">
        <f>SUM(H10:H14)</f>
        <v>0</v>
      </c>
      <c r="I9" s="78">
        <f t="shared" si="4"/>
        <v>3462000</v>
      </c>
      <c r="J9" s="78">
        <f t="shared" si="4"/>
        <v>932725</v>
      </c>
      <c r="K9" s="78">
        <f t="shared" si="4"/>
        <v>933330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2716776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1262971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66000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280000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646475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461330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2939100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1132600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878000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845000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75000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8500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5582630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2241880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950000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2092000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101250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197500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771000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230000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50000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205000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35000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251000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388660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78660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180000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40000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75000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15000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73250</v>
      </c>
      <c r="E15" s="4">
        <f t="shared" ref="E15:W15" si="5">SUM(E16:E18)</f>
        <v>10000</v>
      </c>
      <c r="F15" s="4">
        <f t="shared" si="5"/>
        <v>0</v>
      </c>
      <c r="G15" s="4">
        <f t="shared" si="5"/>
        <v>50000</v>
      </c>
      <c r="H15" s="4">
        <f>SUM(H16:H18)</f>
        <v>0</v>
      </c>
      <c r="I15" s="4">
        <f t="shared" si="5"/>
        <v>1000</v>
      </c>
      <c r="J15" s="4">
        <f t="shared" si="5"/>
        <v>9250</v>
      </c>
      <c r="K15" s="4">
        <f t="shared" si="5"/>
        <v>3000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73250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50000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9250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3000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6812530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2717000</v>
      </c>
      <c r="K23" s="78">
        <f t="shared" si="7"/>
        <v>4095530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6081000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2717000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3364000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731530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731530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641500</v>
      </c>
      <c r="E30" s="4">
        <f t="shared" ref="E30:W30" si="8">SUM(E31:E32)</f>
        <v>200000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200000</v>
      </c>
      <c r="J30" s="4">
        <f t="shared" si="8"/>
        <v>0</v>
      </c>
      <c r="K30" s="4">
        <f t="shared" si="8"/>
        <v>241500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641500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200000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241500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2160000</v>
      </c>
      <c r="E33" s="4">
        <f t="shared" ref="E33:W33" si="9">SUM(E34:E37)</f>
        <v>2000000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160000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2160000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2000000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160000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3970306</v>
      </c>
      <c r="E38" s="126">
        <f>E42+E49+E51+E53+E39</f>
        <v>220000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0</v>
      </c>
      <c r="J38" s="126">
        <f t="shared" si="10"/>
        <v>1613306</v>
      </c>
      <c r="K38" s="126">
        <f t="shared" si="10"/>
        <v>2137000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375000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375000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375000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375000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3595306</v>
      </c>
      <c r="E42" s="4">
        <f t="shared" ref="E42:W42" si="12">SUM(E43:E48)</f>
        <v>220000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0</v>
      </c>
      <c r="J42" s="4">
        <f t="shared" si="12"/>
        <v>1613306</v>
      </c>
      <c r="K42" s="4">
        <f t="shared" si="12"/>
        <v>1762000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3495306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120000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1613306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1762000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100000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100000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77108699</v>
      </c>
      <c r="E71" s="121">
        <f t="shared" ref="E71:V71" si="20">+E72+E80+E86</f>
        <v>53182503</v>
      </c>
      <c r="F71" s="121">
        <f t="shared" si="20"/>
        <v>0</v>
      </c>
      <c r="G71" s="121">
        <f t="shared" si="20"/>
        <v>4431500</v>
      </c>
      <c r="H71" s="121">
        <f>+H72+H80+H86</f>
        <v>0</v>
      </c>
      <c r="I71" s="121">
        <f t="shared" si="20"/>
        <v>5000000</v>
      </c>
      <c r="J71" s="121">
        <f t="shared" si="20"/>
        <v>6497992</v>
      </c>
      <c r="K71" s="121">
        <f t="shared" si="20"/>
        <v>7996704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76040199</v>
      </c>
      <c r="E72" s="130">
        <f t="shared" ref="E72:V72" si="22">SUM(E73:E79)</f>
        <v>52962503</v>
      </c>
      <c r="F72" s="130">
        <f t="shared" si="22"/>
        <v>0</v>
      </c>
      <c r="G72" s="130">
        <f t="shared" si="22"/>
        <v>4431500</v>
      </c>
      <c r="H72" s="130">
        <f>SUM(H73:H79)</f>
        <v>0</v>
      </c>
      <c r="I72" s="130">
        <f t="shared" si="22"/>
        <v>4900000</v>
      </c>
      <c r="J72" s="130">
        <f t="shared" si="22"/>
        <v>5972992</v>
      </c>
      <c r="K72" s="130">
        <f t="shared" si="22"/>
        <v>7773204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51773184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45779098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1985500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1356500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2180892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471194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13463445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4973405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2396000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3343500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1058350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1692190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79750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10000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50000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16750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3000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7108820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2717000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4391820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1600000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200000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200000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1200000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2015000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2000000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15000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1068500</v>
      </c>
      <c r="E80" s="131">
        <f t="shared" ref="E80:V80" si="23">SUM(E81:E85)</f>
        <v>220000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100000</v>
      </c>
      <c r="J80" s="131">
        <f t="shared" si="23"/>
        <v>525000</v>
      </c>
      <c r="K80" s="131">
        <f t="shared" si="23"/>
        <v>223500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1068500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220000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100000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525000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223500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66034959</v>
      </c>
      <c r="E91" s="121">
        <f t="shared" ref="E91:W91" si="25">E92+E100+E106</f>
        <v>53411722</v>
      </c>
      <c r="F91" s="121">
        <f t="shared" si="25"/>
        <v>0</v>
      </c>
      <c r="G91" s="121">
        <f t="shared" si="25"/>
        <v>4631500</v>
      </c>
      <c r="H91" s="121">
        <f>H92+H100+H106</f>
        <v>0</v>
      </c>
      <c r="I91" s="121">
        <f t="shared" si="25"/>
        <v>5200000</v>
      </c>
      <c r="J91" s="121">
        <f t="shared" si="25"/>
        <v>1132000</v>
      </c>
      <c r="K91" s="121">
        <f t="shared" si="25"/>
        <v>1659737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65561459</v>
      </c>
      <c r="E92" s="130">
        <f t="shared" ref="E92:G92" si="27">SUM(E93:E99)</f>
        <v>53191722</v>
      </c>
      <c r="F92" s="130">
        <f t="shared" si="27"/>
        <v>0</v>
      </c>
      <c r="G92" s="130">
        <f t="shared" si="27"/>
        <v>4556500</v>
      </c>
      <c r="H92" s="130">
        <f>SUM(H93:H99)</f>
        <v>0</v>
      </c>
      <c r="I92" s="130">
        <f t="shared" ref="I92:K92" si="28">SUM(I93:I99)</f>
        <v>5100000</v>
      </c>
      <c r="J92" s="130">
        <f t="shared" si="28"/>
        <v>1057000</v>
      </c>
      <c r="K92" s="130">
        <f t="shared" si="28"/>
        <v>1656237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50364942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46003915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2110500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1478000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587900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184627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12092637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4977807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2396000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3422000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469100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827730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60000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10000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50000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133880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133880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900000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200000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200000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500000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2010000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2000000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10000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473500</v>
      </c>
      <c r="E100" s="131">
        <f t="shared" ref="E100:G100" si="31">SUM(E101:E105)</f>
        <v>220000</v>
      </c>
      <c r="F100" s="131">
        <f t="shared" si="31"/>
        <v>0</v>
      </c>
      <c r="G100" s="131">
        <f t="shared" si="31"/>
        <v>75000</v>
      </c>
      <c r="H100" s="131">
        <f>SUM(H101:H105)</f>
        <v>0</v>
      </c>
      <c r="I100" s="131">
        <f t="shared" ref="I100:K100" si="32">SUM(I101:I105)</f>
        <v>100000</v>
      </c>
      <c r="J100" s="131">
        <f t="shared" si="32"/>
        <v>75000</v>
      </c>
      <c r="K100" s="131">
        <f t="shared" si="32"/>
        <v>3500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473500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220000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75000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100000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75000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3500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87"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473" workbookViewId="0">
      <selection activeCell="B504" sqref="B504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0866141732283472" right="0.70866141732283472" top="0.74803149606299213" bottom="0.74803149606299213" header="0.31496062992125984" footer="0.31496062992125984"/>
  <pageSetup paperSize="9" scale="6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'Opći dio'!Print_Area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2020-12-10T13:49:15Z</cp:lastPrinted>
  <dcterms:created xsi:type="dcterms:W3CDTF">2018-09-10T07:36:17Z</dcterms:created>
  <dcterms:modified xsi:type="dcterms:W3CDTF">2020-12-10T13:49:57Z</dcterms:modified>
</cp:coreProperties>
</file>