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2250"/>
  </bookViews>
  <sheets>
    <sheet name="SVEUČILIŠTE U DUBROVNIKU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F26" i="2"/>
  <c r="F25" i="2"/>
  <c r="G15" i="2" l="1"/>
  <c r="G14" i="2"/>
  <c r="F14" i="2"/>
  <c r="F15" i="2"/>
  <c r="E15" i="2"/>
  <c r="E14" i="2"/>
  <c r="F29" i="2" l="1"/>
  <c r="G29" i="2"/>
  <c r="D54" i="2"/>
  <c r="E54" i="2"/>
  <c r="F54" i="2"/>
  <c r="G54" i="2"/>
  <c r="D36" i="2"/>
  <c r="D13" i="2"/>
  <c r="E13" i="2"/>
  <c r="F13" i="2"/>
  <c r="G13" i="2"/>
  <c r="D12" i="2"/>
  <c r="E12" i="2"/>
  <c r="F12" i="2"/>
  <c r="G12" i="2"/>
  <c r="D11" i="2"/>
  <c r="E11" i="2"/>
  <c r="F11" i="2"/>
  <c r="G11" i="2"/>
  <c r="D10" i="2"/>
  <c r="E10" i="2"/>
  <c r="F10" i="2"/>
  <c r="G10" i="2"/>
  <c r="C22" i="2" l="1"/>
  <c r="C23" i="2"/>
  <c r="C17" i="2"/>
  <c r="C18" i="2"/>
  <c r="C13" i="2"/>
  <c r="C64" i="2"/>
  <c r="C86" i="2"/>
  <c r="C87" i="2"/>
  <c r="C93" i="2"/>
  <c r="C101" i="2"/>
  <c r="C66" i="2"/>
  <c r="C36" i="2"/>
  <c r="C43" i="2"/>
  <c r="C54" i="2" l="1"/>
  <c r="C46" i="2"/>
  <c r="C45" i="2" l="1"/>
  <c r="D46" i="2"/>
  <c r="D45" i="2" s="1"/>
  <c r="E46" i="2"/>
  <c r="F46" i="2"/>
  <c r="G46" i="2"/>
  <c r="F36" i="2"/>
  <c r="G36" i="2"/>
  <c r="E36" i="2"/>
  <c r="E45" i="2" l="1"/>
  <c r="F45" i="2"/>
  <c r="G45" i="2"/>
  <c r="D61" i="2"/>
  <c r="E61" i="2"/>
  <c r="F61" i="2"/>
  <c r="G61" i="2"/>
  <c r="C61" i="2"/>
  <c r="D77" i="2"/>
  <c r="E77" i="2"/>
  <c r="F77" i="2"/>
  <c r="G77" i="2"/>
  <c r="C77" i="2"/>
  <c r="D43" i="2" l="1"/>
  <c r="E43" i="2"/>
  <c r="F43" i="2"/>
  <c r="G43" i="2"/>
  <c r="D57" i="2"/>
  <c r="D56" i="2" s="1"/>
  <c r="E57" i="2"/>
  <c r="E56" i="2" s="1"/>
  <c r="F57" i="2"/>
  <c r="F56" i="2" s="1"/>
  <c r="G57" i="2"/>
  <c r="G56" i="2" s="1"/>
  <c r="D29" i="2"/>
  <c r="E29" i="2"/>
  <c r="D109" i="2" l="1"/>
  <c r="E109" i="2"/>
  <c r="F109" i="2"/>
  <c r="G109" i="2"/>
  <c r="C109" i="2"/>
  <c r="D105" i="2"/>
  <c r="E105" i="2"/>
  <c r="F105" i="2"/>
  <c r="G105" i="2"/>
  <c r="G104" i="2" s="1"/>
  <c r="C105" i="2"/>
  <c r="F104" i="2"/>
  <c r="D101" i="2"/>
  <c r="E101" i="2"/>
  <c r="F101" i="2"/>
  <c r="G101" i="2"/>
  <c r="D93" i="2"/>
  <c r="E93" i="2"/>
  <c r="F93" i="2"/>
  <c r="F92" i="2" s="1"/>
  <c r="G93" i="2"/>
  <c r="C92" i="2"/>
  <c r="D83" i="2"/>
  <c r="D76" i="2" s="1"/>
  <c r="E83" i="2"/>
  <c r="E76" i="2" s="1"/>
  <c r="F83" i="2"/>
  <c r="F76" i="2" s="1"/>
  <c r="G83" i="2"/>
  <c r="G76" i="2" s="1"/>
  <c r="C83" i="2"/>
  <c r="C76" i="2" s="1"/>
  <c r="D72" i="2"/>
  <c r="E72" i="2"/>
  <c r="F72" i="2"/>
  <c r="G72" i="2"/>
  <c r="C72" i="2"/>
  <c r="D66" i="2"/>
  <c r="E66" i="2"/>
  <c r="F66" i="2"/>
  <c r="G66" i="2"/>
  <c r="C57" i="2"/>
  <c r="C56" i="2" s="1"/>
  <c r="D35" i="2"/>
  <c r="D32" i="2" s="1"/>
  <c r="D31" i="2" s="1"/>
  <c r="E35" i="2"/>
  <c r="F35" i="2"/>
  <c r="G35" i="2"/>
  <c r="C29" i="2"/>
  <c r="D24" i="2"/>
  <c r="D23" i="2" s="1"/>
  <c r="D22" i="2" s="1"/>
  <c r="D21" i="2" s="1"/>
  <c r="E24" i="2"/>
  <c r="E23" i="2" s="1"/>
  <c r="E22" i="2" s="1"/>
  <c r="E21" i="2" s="1"/>
  <c r="F24" i="2"/>
  <c r="F23" i="2" s="1"/>
  <c r="F22" i="2" s="1"/>
  <c r="F21" i="2" s="1"/>
  <c r="G24" i="2"/>
  <c r="G23" i="2" s="1"/>
  <c r="G22" i="2" s="1"/>
  <c r="G21" i="2" s="1"/>
  <c r="C24" i="2"/>
  <c r="C12" i="2"/>
  <c r="C11" i="2" s="1"/>
  <c r="C10" i="2" s="1"/>
  <c r="G92" i="2" l="1"/>
  <c r="D65" i="2"/>
  <c r="D104" i="2"/>
  <c r="D92" i="2"/>
  <c r="C21" i="2"/>
  <c r="C9" i="2" s="1"/>
  <c r="E32" i="2"/>
  <c r="E31" i="2" s="1"/>
  <c r="G65" i="2"/>
  <c r="G64" i="2" s="1"/>
  <c r="G63" i="2" s="1"/>
  <c r="F65" i="2"/>
  <c r="C104" i="2"/>
  <c r="G32" i="2"/>
  <c r="G31" i="2" s="1"/>
  <c r="F32" i="2"/>
  <c r="F31" i="2" s="1"/>
  <c r="E65" i="2"/>
  <c r="C65" i="2"/>
  <c r="C35" i="2"/>
  <c r="E104" i="2"/>
  <c r="E92" i="2"/>
  <c r="E64" i="2" l="1"/>
  <c r="G9" i="2"/>
  <c r="D64" i="2"/>
  <c r="D63" i="2" s="1"/>
  <c r="D9" i="2" s="1"/>
  <c r="C32" i="2"/>
  <c r="C31" i="2" s="1"/>
  <c r="F64" i="2"/>
  <c r="F63" i="2" s="1"/>
  <c r="F9" i="2" s="1"/>
  <c r="C63" i="2"/>
  <c r="E63" i="2"/>
  <c r="E9" i="2" s="1"/>
</calcChain>
</file>

<file path=xl/sharedStrings.xml><?xml version="1.0" encoding="utf-8"?>
<sst xmlns="http://schemas.openxmlformats.org/spreadsheetml/2006/main" count="235" uniqueCount="74">
  <si>
    <t/>
  </si>
  <si>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</si>
  <si>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</si>
  <si>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</si>
  <si>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</si>
  <si>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</si>
  <si>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</si>
  <si>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</si>
  <si>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</si>
  <si>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</si>
  <si>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</si>
  <si>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</si>
  <si>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</si>
  <si>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</si>
  <si>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</si>
  <si>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</si>
  <si>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</si>
  <si>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</si>
  <si>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</si>
  <si>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0942</t>
  </si>
  <si>
    <t>Drugi stupanj visoke naobrazbe</t>
  </si>
  <si>
    <t>38</t>
  </si>
  <si>
    <t>Ostali rashodi</t>
  </si>
  <si>
    <t>Subvencije</t>
  </si>
  <si>
    <t>41</t>
  </si>
  <si>
    <t>Rashodi za nabavu neproizvedene dugotrajne imovine</t>
  </si>
  <si>
    <t>OBNOVA INFRASTRUKTURE I OPREME U PODRUČJU OBRAZOVANJA OŠTEĆENE POTRESOM</t>
  </si>
  <si>
    <t>3705</t>
  </si>
  <si>
    <t>OP KONKURENTNOST I KOHEZIJA 2014.-2020., PRIORITET 1, 9 i 10</t>
  </si>
  <si>
    <t>08006</t>
  </si>
  <si>
    <t>Sveučilišta i veleučilišta u Republici Hrvatskoj</t>
  </si>
  <si>
    <t>A621138</t>
  </si>
  <si>
    <t>REDOVNA DJELATNOST SVEUČILIŠTA U DUBROVNIKU</t>
  </si>
  <si>
    <t>A622122</t>
  </si>
  <si>
    <t>PROGRAMSKO FINANCIRANJE JAVNIH VISOKIH UČILIŠTA</t>
  </si>
  <si>
    <t>43</t>
  </si>
  <si>
    <t>A679073</t>
  </si>
  <si>
    <t>EU PROJEKTI SVEUČILIŠTA U DUBROVNIKU (IZ EVIDENCIJSKIH PRIHODA)</t>
  </si>
  <si>
    <t>51</t>
  </si>
  <si>
    <t>A679093</t>
  </si>
  <si>
    <t>REDOVNA DJELATNOST SVEUČILIŠTA U DUBROVNIKU (IZ EVIDENCIJSKIH PRIHODA)</t>
  </si>
  <si>
    <t>K679084</t>
  </si>
  <si>
    <t>K679116</t>
  </si>
  <si>
    <t>K679122</t>
  </si>
  <si>
    <t>RAZVOJ MREŽE SEIZMOLOŠKIH PODATAKA (C6.1.R4-I1)</t>
  </si>
  <si>
    <t>II. POSEBNI DIO</t>
  </si>
  <si>
    <t>U EUR</t>
  </si>
  <si>
    <t>PRIMJER</t>
  </si>
  <si>
    <t>11</t>
  </si>
  <si>
    <t>Opći prihodi i primici</t>
  </si>
  <si>
    <t>Pomoći EU</t>
  </si>
  <si>
    <t>Ostali prihodi za posebne namjene</t>
  </si>
  <si>
    <t>52</t>
  </si>
  <si>
    <t>Ostale pomoći</t>
  </si>
  <si>
    <t>581</t>
  </si>
  <si>
    <t>Mehanizam za oporavak i otpornost</t>
  </si>
  <si>
    <t>5761</t>
  </si>
  <si>
    <t>Fond solidarnosti Europske unije – potre</t>
  </si>
  <si>
    <t>563</t>
  </si>
  <si>
    <t>Europski fond za regionalni razvoj (EFRR</t>
  </si>
  <si>
    <t>Vlastiti prihodi</t>
  </si>
  <si>
    <t>61</t>
  </si>
  <si>
    <t>Donacije</t>
  </si>
  <si>
    <t>Pomoći dane u inozemstvo i unutar općeg proračina</t>
  </si>
  <si>
    <t>24141 SVEUČILIŠTE U DUBROVNIKU</t>
  </si>
  <si>
    <t>VISOKO OBRAZOVANJE-SVEUČILIŠTE U DUBROVNIKU</t>
  </si>
  <si>
    <t>Izvršenje 2023.</t>
  </si>
  <si>
    <t>Tekući plan  2024.</t>
  </si>
  <si>
    <t xml:space="preserve"> Plan  2025.</t>
  </si>
  <si>
    <t>Projekcija 
 2026</t>
  </si>
  <si>
    <t xml:space="preserve">31 </t>
  </si>
  <si>
    <t>A621181</t>
  </si>
  <si>
    <t>PRAVOMOĆNE SUDSKE PRESUDE</t>
  </si>
  <si>
    <t>Projekcija 
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</si>
</sst>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/>
      <diagonal/>
    </border>
  </borders>
  <cellStyleXfs count="66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5" borderId="1" xfId="50" quotePrefix="1">
      <alignment horizontal="left" vertical="center" indent="1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3" fontId="5" fillId="47" borderId="1" xfId="24" applyNumberFormat="1" applyFill="1">
      <alignment vertical="center"/>
    </xf>
    <xf numFmtId="3" fontId="0" fillId="0" borderId="0" xfId="0" applyNumberFormat="1"/>
    <xf numFmtId="0" fontId="18" fillId="0" borderId="0" xfId="0" applyFont="1" applyAlignment="1">
      <alignment horizontal="center"/>
    </xf>
    <xf numFmtId="0" fontId="5" fillId="5" borderId="1" xfId="50" quotePrefix="1" applyAlignment="1">
      <alignment horizontal="right" vertical="center"/>
    </xf>
    <xf numFmtId="0" fontId="20" fillId="30" borderId="1" xfId="60" quotePrefix="1" applyNumberFormat="1" applyFont="1" applyAlignment="1">
      <alignment horizontal="center" vertical="center" wrapText="1"/>
    </xf>
    <xf numFmtId="3" fontId="4" fillId="28" borderId="1" xfId="24" applyNumberFormat="1" applyFont="1">
      <alignment vertical="center"/>
    </xf>
    <xf numFmtId="3" fontId="5" fillId="0" borderId="7" xfId="58" applyNumberFormat="1" applyFill="1" applyBorder="1">
      <alignment horizontal="right" vertical="center"/>
    </xf>
    <xf numFmtId="3" fontId="22" fillId="0" borderId="0" xfId="0" applyNumberFormat="1" applyFont="1"/>
    <xf numFmtId="0" fontId="18" fillId="0" borderId="0" xfId="0" applyFont="1" applyAlignment="1">
      <alignment horizontal="center"/>
    </xf>
  </cellXfs>
  <cellStyles count="66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2" xfId="23"/>
    <cellStyle name="Normal 3" xfId="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inputData" xfId="52"/>
    <cellStyle name="SAPBEXItemHeader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assignedItem" xfId="63"/>
    <cellStyle name="SAPBEXundefined" xfId="64"/>
    <cellStyle name="Sheet Title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workbookViewId="0">
      <pane xSplit="2" ySplit="6" topLeftCell="E108" activePane="bottomRight" state="frozen"/>
      <selection pane="topRight" activeCell="C1" sqref="C1"/>
      <selection pane="bottomLeft" activeCell="A7" sqref="A7"/>
      <selection pane="bottomRight" activeCell="S153" sqref="S153"/>
    </sheetView>
  </sheetViews>
  <sheetFormatPr defaultRowHeight="15" x14ac:dyDescent="0.25"/>
  <cols>
    <col min="1" max="1" width="14.85546875" customWidth="1"/>
    <col min="2" max="2" width="48.85546875" customWidth="1"/>
    <col min="3" max="3" width="12.7109375" customWidth="1"/>
    <col min="4" max="4" width="13.85546875" customWidth="1"/>
    <col min="5" max="7" width="12.7109375" customWidth="1"/>
    <col min="9" max="9" width="12.7109375" bestFit="1" customWidth="1"/>
    <col min="10" max="11" width="10.5703125" bestFit="1" customWidth="1"/>
  </cols>
  <sheetData>
    <row r="1" spans="1:11" s="5" customFormat="1" ht="15.75" x14ac:dyDescent="0.25">
      <c r="A1" s="15" t="s">
        <v>47</v>
      </c>
      <c r="B1" s="15" t="s">
        <v>64</v>
      </c>
    </row>
    <row r="2" spans="1:11" s="5" customFormat="1" ht="12" customHeight="1" x14ac:dyDescent="0.25">
      <c r="A2" s="15"/>
      <c r="B2" s="15"/>
    </row>
    <row r="3" spans="1:11" ht="23.25" x14ac:dyDescent="0.35">
      <c r="A3" s="32" t="s">
        <v>45</v>
      </c>
      <c r="B3" s="32"/>
      <c r="C3" s="32"/>
      <c r="D3" s="32"/>
      <c r="E3" s="32"/>
      <c r="F3" s="32"/>
      <c r="G3" s="32"/>
    </row>
    <row r="4" spans="1:11" ht="13.5" customHeight="1" x14ac:dyDescent="0.35">
      <c r="A4" s="1"/>
      <c r="B4" s="1"/>
      <c r="C4" s="26"/>
      <c r="D4" s="1"/>
      <c r="E4" s="26"/>
      <c r="F4" s="1"/>
      <c r="G4" s="1"/>
    </row>
    <row r="5" spans="1:11" x14ac:dyDescent="0.25">
      <c r="C5" s="10" t="s">
        <v>46</v>
      </c>
      <c r="D5" s="10" t="s">
        <v>46</v>
      </c>
      <c r="E5" s="10" t="s">
        <v>46</v>
      </c>
      <c r="F5" s="10" t="s">
        <v>46</v>
      </c>
      <c r="G5" s="10" t="s">
        <v>46</v>
      </c>
    </row>
    <row r="6" spans="1:11" s="5" customFormat="1" ht="30" x14ac:dyDescent="0.25">
      <c r="A6" s="3" t="s">
        <v>0</v>
      </c>
      <c r="B6" s="3" t="s">
        <v>0</v>
      </c>
      <c r="C6" s="4" t="s">
        <v>66</v>
      </c>
      <c r="D6" s="28" t="s">
        <v>67</v>
      </c>
      <c r="E6" s="28" t="s">
        <v>68</v>
      </c>
      <c r="F6" s="28" t="s">
        <v>69</v>
      </c>
      <c r="G6" s="28" t="s">
        <v>73</v>
      </c>
    </row>
    <row r="7" spans="1:11" s="5" customFormat="1" x14ac:dyDescent="0.25">
      <c r="A7" s="13" t="s">
        <v>1</v>
      </c>
      <c r="B7" s="12" t="s">
        <v>2</v>
      </c>
      <c r="C7" s="11"/>
      <c r="D7" s="11"/>
      <c r="E7" s="11"/>
      <c r="F7" s="11"/>
      <c r="G7" s="11"/>
    </row>
    <row r="8" spans="1:11" s="5" customFormat="1" x14ac:dyDescent="0.25">
      <c r="A8" s="9" t="s">
        <v>29</v>
      </c>
      <c r="B8" s="8" t="s">
        <v>30</v>
      </c>
      <c r="C8" s="11"/>
      <c r="D8" s="11"/>
      <c r="E8" s="11"/>
      <c r="F8" s="11"/>
      <c r="G8" s="11"/>
    </row>
    <row r="9" spans="1:11" s="2" customFormat="1" ht="18.75" x14ac:dyDescent="0.3">
      <c r="A9" s="7" t="s">
        <v>27</v>
      </c>
      <c r="B9" s="6" t="s">
        <v>65</v>
      </c>
      <c r="C9" s="14">
        <f>+C10+C17+C21+C31+C63</f>
        <v>11859779.360000001</v>
      </c>
      <c r="D9" s="14">
        <f>+D10+D17+D21+D31+D63</f>
        <v>11786044</v>
      </c>
      <c r="E9" s="14">
        <f t="shared" ref="E9:G9" si="0">+E10+E17+E21+E31+E63</f>
        <v>13656743</v>
      </c>
      <c r="F9" s="14">
        <f t="shared" si="0"/>
        <v>13122323</v>
      </c>
      <c r="G9" s="14">
        <f t="shared" si="0"/>
        <v>12462574</v>
      </c>
      <c r="I9" s="31"/>
      <c r="J9" s="31"/>
      <c r="K9" s="31"/>
    </row>
    <row r="10" spans="1:11" x14ac:dyDescent="0.25">
      <c r="A10" s="19" t="s">
        <v>31</v>
      </c>
      <c r="B10" s="18" t="s">
        <v>32</v>
      </c>
      <c r="C10" s="17">
        <f>C11</f>
        <v>7504461.6400000006</v>
      </c>
      <c r="D10" s="17">
        <f t="shared" ref="D10:G12" si="1">D11</f>
        <v>8190843</v>
      </c>
      <c r="E10" s="17">
        <f t="shared" si="1"/>
        <v>9738530</v>
      </c>
      <c r="F10" s="17">
        <f t="shared" si="1"/>
        <v>9784931</v>
      </c>
      <c r="G10" s="17">
        <f t="shared" si="1"/>
        <v>9831563</v>
      </c>
    </row>
    <row r="11" spans="1:11" x14ac:dyDescent="0.25">
      <c r="A11" s="20" t="s">
        <v>19</v>
      </c>
      <c r="B11" s="18" t="s">
        <v>20</v>
      </c>
      <c r="C11" s="17">
        <f>C12</f>
        <v>7504461.6400000006</v>
      </c>
      <c r="D11" s="17">
        <f t="shared" si="1"/>
        <v>8190843</v>
      </c>
      <c r="E11" s="17">
        <f t="shared" si="1"/>
        <v>9738530</v>
      </c>
      <c r="F11" s="17">
        <f t="shared" si="1"/>
        <v>9784931</v>
      </c>
      <c r="G11" s="17">
        <f t="shared" si="1"/>
        <v>9831563</v>
      </c>
    </row>
    <row r="12" spans="1:11" x14ac:dyDescent="0.25">
      <c r="A12" s="21" t="s">
        <v>48</v>
      </c>
      <c r="B12" s="18" t="s">
        <v>49</v>
      </c>
      <c r="C12" s="17">
        <f>C13</f>
        <v>7504461.6400000006</v>
      </c>
      <c r="D12" s="17">
        <f t="shared" si="1"/>
        <v>8190843</v>
      </c>
      <c r="E12" s="17">
        <f t="shared" si="1"/>
        <v>9738530</v>
      </c>
      <c r="F12" s="17">
        <f t="shared" si="1"/>
        <v>9784931</v>
      </c>
      <c r="G12" s="17">
        <f t="shared" si="1"/>
        <v>9831563</v>
      </c>
    </row>
    <row r="13" spans="1:11" x14ac:dyDescent="0.25">
      <c r="A13" s="22" t="s">
        <v>3</v>
      </c>
      <c r="B13" s="18" t="s">
        <v>4</v>
      </c>
      <c r="C13" s="17">
        <f>C14+C15+C16</f>
        <v>7504461.6400000006</v>
      </c>
      <c r="D13" s="17">
        <f t="shared" ref="D13:G13" si="2">D14+D15+D16</f>
        <v>8190843</v>
      </c>
      <c r="E13" s="17">
        <f t="shared" si="2"/>
        <v>9738530</v>
      </c>
      <c r="F13" s="17">
        <f t="shared" si="2"/>
        <v>9784931</v>
      </c>
      <c r="G13" s="17">
        <f t="shared" si="2"/>
        <v>9831563</v>
      </c>
    </row>
    <row r="14" spans="1:11" x14ac:dyDescent="0.25">
      <c r="A14" s="23" t="s">
        <v>7</v>
      </c>
      <c r="B14" s="18" t="s">
        <v>8</v>
      </c>
      <c r="C14" s="16">
        <v>7099884.8700000001</v>
      </c>
      <c r="D14" s="16">
        <v>7791738</v>
      </c>
      <c r="E14" s="16">
        <f>7755134+13384+240533+8654+1262397</f>
        <v>9280102</v>
      </c>
      <c r="F14" s="16">
        <f>7793910+13451+241736+8697+1268709</f>
        <v>9326503</v>
      </c>
      <c r="G14" s="16">
        <f>7832879+13518+242944+8741+1275053</f>
        <v>9373135</v>
      </c>
    </row>
    <row r="15" spans="1:11" x14ac:dyDescent="0.25">
      <c r="A15" s="23" t="s">
        <v>5</v>
      </c>
      <c r="B15" s="18" t="s">
        <v>6</v>
      </c>
      <c r="C15" s="16">
        <v>142000.37</v>
      </c>
      <c r="D15" s="16">
        <v>149105</v>
      </c>
      <c r="E15" s="16">
        <f>128378+16000+14050</f>
        <v>158428</v>
      </c>
      <c r="F15" s="16">
        <f>128378+16000+14050</f>
        <v>158428</v>
      </c>
      <c r="G15" s="16">
        <f>128378+16000+14050</f>
        <v>158428</v>
      </c>
    </row>
    <row r="16" spans="1:11" x14ac:dyDescent="0.25">
      <c r="A16" s="23">
        <v>38</v>
      </c>
      <c r="B16" s="18" t="s">
        <v>22</v>
      </c>
      <c r="C16" s="16">
        <v>262576.40000000002</v>
      </c>
      <c r="D16" s="16">
        <v>250000</v>
      </c>
      <c r="E16" s="16">
        <v>300000</v>
      </c>
      <c r="F16" s="16">
        <v>300000</v>
      </c>
      <c r="G16" s="16">
        <v>300000</v>
      </c>
    </row>
    <row r="17" spans="1:8" x14ac:dyDescent="0.25">
      <c r="A17" s="19" t="s">
        <v>71</v>
      </c>
      <c r="B17" s="18" t="s">
        <v>72</v>
      </c>
      <c r="C17" s="29">
        <f>C18</f>
        <v>56126.92</v>
      </c>
      <c r="D17" s="11"/>
      <c r="E17" s="11"/>
      <c r="F17" s="11"/>
      <c r="G17" s="11"/>
      <c r="H17" s="25"/>
    </row>
    <row r="18" spans="1:8" x14ac:dyDescent="0.25">
      <c r="A18" s="21" t="s">
        <v>48</v>
      </c>
      <c r="B18" s="18" t="s">
        <v>49</v>
      </c>
      <c r="C18" s="29">
        <f>C19</f>
        <v>56126.92</v>
      </c>
      <c r="D18" s="11"/>
      <c r="E18" s="11"/>
      <c r="F18" s="11"/>
      <c r="G18" s="11"/>
      <c r="H18" s="25"/>
    </row>
    <row r="19" spans="1:8" x14ac:dyDescent="0.25">
      <c r="A19" s="22" t="s">
        <v>3</v>
      </c>
      <c r="B19" s="18" t="s">
        <v>4</v>
      </c>
      <c r="C19" s="29">
        <v>56126.92</v>
      </c>
      <c r="D19" s="11"/>
      <c r="E19" s="11"/>
      <c r="F19" s="11"/>
      <c r="G19" s="11"/>
      <c r="H19" s="25"/>
    </row>
    <row r="20" spans="1:8" x14ac:dyDescent="0.25">
      <c r="A20" s="23" t="s">
        <v>7</v>
      </c>
      <c r="B20" s="18" t="s">
        <v>8</v>
      </c>
      <c r="C20" s="16">
        <v>56126.92</v>
      </c>
      <c r="D20" s="16">
        <v>0</v>
      </c>
      <c r="E20" s="16">
        <v>0</v>
      </c>
      <c r="F20" s="16">
        <v>0</v>
      </c>
      <c r="G20" s="16">
        <v>0</v>
      </c>
      <c r="H20" s="25"/>
    </row>
    <row r="21" spans="1:8" x14ac:dyDescent="0.25">
      <c r="A21" s="19" t="s">
        <v>33</v>
      </c>
      <c r="B21" s="18" t="s">
        <v>34</v>
      </c>
      <c r="C21" s="17">
        <f>C22</f>
        <v>698416.86</v>
      </c>
      <c r="D21" s="17">
        <f t="shared" ref="D21:G22" si="3">D22</f>
        <v>735101</v>
      </c>
      <c r="E21" s="17">
        <f t="shared" si="3"/>
        <v>735101</v>
      </c>
      <c r="F21" s="17">
        <f t="shared" si="3"/>
        <v>758577</v>
      </c>
      <c r="G21" s="17">
        <f t="shared" si="3"/>
        <v>758698</v>
      </c>
    </row>
    <row r="22" spans="1:8" x14ac:dyDescent="0.25">
      <c r="A22" s="20" t="s">
        <v>19</v>
      </c>
      <c r="B22" s="18" t="s">
        <v>20</v>
      </c>
      <c r="C22" s="17">
        <f>C23</f>
        <v>698416.86</v>
      </c>
      <c r="D22" s="17">
        <f t="shared" si="3"/>
        <v>735101</v>
      </c>
      <c r="E22" s="17">
        <f t="shared" si="3"/>
        <v>735101</v>
      </c>
      <c r="F22" s="17">
        <f t="shared" si="3"/>
        <v>758577</v>
      </c>
      <c r="G22" s="17">
        <f t="shared" si="3"/>
        <v>758698</v>
      </c>
    </row>
    <row r="23" spans="1:8" x14ac:dyDescent="0.25">
      <c r="A23" s="21" t="s">
        <v>48</v>
      </c>
      <c r="B23" s="18" t="s">
        <v>49</v>
      </c>
      <c r="C23" s="17">
        <f>C24+C29</f>
        <v>698416.86</v>
      </c>
      <c r="D23" s="17">
        <f t="shared" ref="D23:G23" si="4">D24+D29</f>
        <v>735101</v>
      </c>
      <c r="E23" s="17">
        <f t="shared" si="4"/>
        <v>735101</v>
      </c>
      <c r="F23" s="17">
        <f t="shared" si="4"/>
        <v>758577</v>
      </c>
      <c r="G23" s="17">
        <f t="shared" si="4"/>
        <v>758698</v>
      </c>
    </row>
    <row r="24" spans="1:8" x14ac:dyDescent="0.25">
      <c r="A24" s="22" t="s">
        <v>3</v>
      </c>
      <c r="B24" s="18" t="s">
        <v>4</v>
      </c>
      <c r="C24" s="17">
        <f>C25+C26+C27+C28</f>
        <v>696987.39</v>
      </c>
      <c r="D24" s="17">
        <f t="shared" ref="D24:G24" si="5">D25+D26+D27+D28</f>
        <v>715181</v>
      </c>
      <c r="E24" s="17">
        <f t="shared" si="5"/>
        <v>727131</v>
      </c>
      <c r="F24" s="17">
        <f t="shared" si="5"/>
        <v>750607</v>
      </c>
      <c r="G24" s="17">
        <f t="shared" si="5"/>
        <v>750728</v>
      </c>
    </row>
    <row r="25" spans="1:8" x14ac:dyDescent="0.25">
      <c r="A25" s="27" t="s">
        <v>70</v>
      </c>
      <c r="B25" s="18" t="s">
        <v>8</v>
      </c>
      <c r="C25" s="24">
        <v>81457.03</v>
      </c>
      <c r="D25" s="24">
        <v>81550</v>
      </c>
      <c r="E25" s="24">
        <v>116500</v>
      </c>
      <c r="F25" s="24">
        <f>116500+23300</f>
        <v>139800</v>
      </c>
      <c r="G25" s="24">
        <v>139800</v>
      </c>
    </row>
    <row r="26" spans="1:8" x14ac:dyDescent="0.25">
      <c r="A26" s="23" t="s">
        <v>5</v>
      </c>
      <c r="B26" s="18" t="s">
        <v>6</v>
      </c>
      <c r="C26" s="16">
        <v>590304.49</v>
      </c>
      <c r="D26" s="16">
        <v>609351</v>
      </c>
      <c r="E26" s="16">
        <v>586351</v>
      </c>
      <c r="F26" s="16">
        <f>586351+176</f>
        <v>586527</v>
      </c>
      <c r="G26" s="16">
        <f>586351+297</f>
        <v>586648</v>
      </c>
    </row>
    <row r="27" spans="1:8" x14ac:dyDescent="0.25">
      <c r="A27" s="23">
        <v>34</v>
      </c>
      <c r="B27" s="18" t="s">
        <v>10</v>
      </c>
      <c r="C27" s="16">
        <v>5756.08</v>
      </c>
      <c r="D27" s="16">
        <v>4550</v>
      </c>
      <c r="E27" s="16">
        <v>4550</v>
      </c>
      <c r="F27" s="16">
        <v>4550</v>
      </c>
      <c r="G27" s="16">
        <v>4550</v>
      </c>
    </row>
    <row r="28" spans="1:8" x14ac:dyDescent="0.25">
      <c r="A28" s="23">
        <v>37</v>
      </c>
      <c r="B28" s="18" t="s">
        <v>12</v>
      </c>
      <c r="C28" s="16">
        <v>19469.79</v>
      </c>
      <c r="D28" s="16">
        <v>19730</v>
      </c>
      <c r="E28" s="16">
        <v>19730</v>
      </c>
      <c r="F28" s="16">
        <v>19730</v>
      </c>
      <c r="G28" s="16">
        <v>19730</v>
      </c>
    </row>
    <row r="29" spans="1:8" x14ac:dyDescent="0.25">
      <c r="A29" s="23">
        <v>4</v>
      </c>
      <c r="B29" s="18" t="s">
        <v>14</v>
      </c>
      <c r="C29" s="16">
        <f>C30</f>
        <v>1429.47</v>
      </c>
      <c r="D29" s="16">
        <f t="shared" ref="D29:G29" si="6">D30</f>
        <v>19920</v>
      </c>
      <c r="E29" s="16">
        <f t="shared" si="6"/>
        <v>7970</v>
      </c>
      <c r="F29" s="16">
        <f t="shared" si="6"/>
        <v>7970</v>
      </c>
      <c r="G29" s="16">
        <f t="shared" si="6"/>
        <v>7970</v>
      </c>
    </row>
    <row r="30" spans="1:8" x14ac:dyDescent="0.25">
      <c r="A30" s="23">
        <v>42</v>
      </c>
      <c r="B30" s="18" t="s">
        <v>16</v>
      </c>
      <c r="C30" s="16">
        <v>1429.47</v>
      </c>
      <c r="D30" s="16">
        <v>19920</v>
      </c>
      <c r="E30" s="16">
        <v>7970</v>
      </c>
      <c r="F30" s="16">
        <v>7970</v>
      </c>
      <c r="G30" s="16">
        <v>7970</v>
      </c>
    </row>
    <row r="31" spans="1:8" x14ac:dyDescent="0.25">
      <c r="A31" s="19" t="s">
        <v>36</v>
      </c>
      <c r="B31" s="18" t="s">
        <v>37</v>
      </c>
      <c r="C31" s="17">
        <f>C32</f>
        <v>1735780.3800000001</v>
      </c>
      <c r="D31" s="17">
        <f t="shared" ref="D31:G31" si="7">D32</f>
        <v>1461528</v>
      </c>
      <c r="E31" s="17">
        <f t="shared" si="7"/>
        <v>1483633</v>
      </c>
      <c r="F31" s="17">
        <f t="shared" si="7"/>
        <v>907894</v>
      </c>
      <c r="G31" s="17">
        <f t="shared" si="7"/>
        <v>209863</v>
      </c>
    </row>
    <row r="32" spans="1:8" x14ac:dyDescent="0.25">
      <c r="A32" s="20" t="s">
        <v>19</v>
      </c>
      <c r="B32" s="18" t="s">
        <v>20</v>
      </c>
      <c r="C32" s="17">
        <f>C33+C35+C45+C56</f>
        <v>1735780.3800000001</v>
      </c>
      <c r="D32" s="17">
        <f t="shared" ref="D32:G32" si="8">D35+D45+D56</f>
        <v>1461528</v>
      </c>
      <c r="E32" s="17">
        <f t="shared" si="8"/>
        <v>1483633</v>
      </c>
      <c r="F32" s="17">
        <f t="shared" si="8"/>
        <v>907894</v>
      </c>
      <c r="G32" s="17">
        <f t="shared" si="8"/>
        <v>209863</v>
      </c>
    </row>
    <row r="33" spans="1:7" x14ac:dyDescent="0.25">
      <c r="A33" s="20">
        <v>43</v>
      </c>
      <c r="B33" s="18" t="s">
        <v>51</v>
      </c>
      <c r="C33" s="17">
        <v>816.27</v>
      </c>
      <c r="D33" s="17"/>
      <c r="E33" s="17"/>
      <c r="F33" s="17"/>
      <c r="G33" s="17"/>
    </row>
    <row r="34" spans="1:7" x14ac:dyDescent="0.25">
      <c r="A34" s="23" t="s">
        <v>5</v>
      </c>
      <c r="B34" s="18" t="s">
        <v>6</v>
      </c>
      <c r="C34" s="24">
        <v>816.27</v>
      </c>
      <c r="D34" s="24">
        <v>0</v>
      </c>
      <c r="E34" s="24"/>
      <c r="F34" s="24"/>
      <c r="G34" s="24"/>
    </row>
    <row r="35" spans="1:7" x14ac:dyDescent="0.25">
      <c r="A35" s="21" t="s">
        <v>38</v>
      </c>
      <c r="B35" s="18" t="s">
        <v>50</v>
      </c>
      <c r="C35" s="17">
        <f>C36+C43</f>
        <v>1382929.3</v>
      </c>
      <c r="D35" s="17">
        <f t="shared" ref="D35:G35" si="9">D36+D43</f>
        <v>650089</v>
      </c>
      <c r="E35" s="17">
        <f t="shared" si="9"/>
        <v>888615</v>
      </c>
      <c r="F35" s="17">
        <f t="shared" si="9"/>
        <v>686363</v>
      </c>
      <c r="G35" s="17">
        <f t="shared" si="9"/>
        <v>201073</v>
      </c>
    </row>
    <row r="36" spans="1:7" x14ac:dyDescent="0.25">
      <c r="A36" s="22" t="s">
        <v>3</v>
      </c>
      <c r="B36" s="18" t="s">
        <v>4</v>
      </c>
      <c r="C36" s="17">
        <f>C37+C38+C39+C40+C41+C42</f>
        <v>1124072.23</v>
      </c>
      <c r="D36" s="17">
        <f>D37+D38+D39+D40+D41+D42</f>
        <v>559089</v>
      </c>
      <c r="E36" s="17">
        <f>E37+E38+E39+E40+E41+E42</f>
        <v>735115</v>
      </c>
      <c r="F36" s="17">
        <f t="shared" ref="F36:G36" si="10">F37+F38+F39+F40+F41+F42</f>
        <v>629863</v>
      </c>
      <c r="G36" s="17">
        <f t="shared" si="10"/>
        <v>201073</v>
      </c>
    </row>
    <row r="37" spans="1:7" x14ac:dyDescent="0.25">
      <c r="A37" s="23" t="s">
        <v>7</v>
      </c>
      <c r="B37" s="18" t="s">
        <v>8</v>
      </c>
      <c r="C37" s="16">
        <v>198477.13</v>
      </c>
      <c r="D37" s="16">
        <v>183009</v>
      </c>
      <c r="E37" s="16">
        <v>405027</v>
      </c>
      <c r="F37" s="16">
        <v>404245</v>
      </c>
      <c r="G37" s="16">
        <v>140322</v>
      </c>
    </row>
    <row r="38" spans="1:7" x14ac:dyDescent="0.25">
      <c r="A38" s="23" t="s">
        <v>5</v>
      </c>
      <c r="B38" s="18" t="s">
        <v>6</v>
      </c>
      <c r="C38" s="16">
        <v>256956.22</v>
      </c>
      <c r="D38" s="16">
        <v>65560</v>
      </c>
      <c r="E38" s="16">
        <v>253301</v>
      </c>
      <c r="F38" s="16">
        <v>225618</v>
      </c>
      <c r="G38" s="16">
        <v>60751</v>
      </c>
    </row>
    <row r="39" spans="1:7" x14ac:dyDescent="0.25">
      <c r="A39" s="23">
        <v>34</v>
      </c>
      <c r="B39" s="18" t="s">
        <v>10</v>
      </c>
      <c r="C39" s="16">
        <v>0</v>
      </c>
      <c r="D39" s="16">
        <v>0</v>
      </c>
      <c r="E39" s="16"/>
      <c r="F39" s="16"/>
      <c r="G39" s="16"/>
    </row>
    <row r="40" spans="1:7" x14ac:dyDescent="0.25">
      <c r="A40" s="23">
        <v>36</v>
      </c>
      <c r="B40" s="18" t="s">
        <v>63</v>
      </c>
      <c r="C40" s="16">
        <v>586817.66</v>
      </c>
      <c r="D40" s="16">
        <v>260417</v>
      </c>
      <c r="E40" s="16">
        <v>56787</v>
      </c>
      <c r="F40" s="16">
        <v>0</v>
      </c>
      <c r="G40" s="16">
        <v>0</v>
      </c>
    </row>
    <row r="41" spans="1:7" x14ac:dyDescent="0.25">
      <c r="A41" s="23">
        <v>37</v>
      </c>
      <c r="B41" s="18" t="s">
        <v>12</v>
      </c>
      <c r="C41" s="16">
        <v>19191.46</v>
      </c>
      <c r="D41" s="16">
        <v>0</v>
      </c>
      <c r="E41" s="16"/>
      <c r="F41" s="16"/>
      <c r="G41" s="16"/>
    </row>
    <row r="42" spans="1:7" x14ac:dyDescent="0.25">
      <c r="A42" s="23">
        <v>38</v>
      </c>
      <c r="B42" s="18" t="s">
        <v>22</v>
      </c>
      <c r="C42" s="16">
        <v>62629.760000000002</v>
      </c>
      <c r="D42" s="16">
        <v>50103</v>
      </c>
      <c r="E42" s="16">
        <v>20000</v>
      </c>
      <c r="F42" s="16">
        <v>0</v>
      </c>
      <c r="G42" s="16">
        <v>0</v>
      </c>
    </row>
    <row r="43" spans="1:7" x14ac:dyDescent="0.25">
      <c r="A43" s="23">
        <v>4</v>
      </c>
      <c r="B43" s="18" t="s">
        <v>14</v>
      </c>
      <c r="C43" s="16">
        <f>C44</f>
        <v>258857.07</v>
      </c>
      <c r="D43" s="16">
        <f t="shared" ref="D43:G43" si="11">D44</f>
        <v>91000</v>
      </c>
      <c r="E43" s="16">
        <f t="shared" si="11"/>
        <v>153500</v>
      </c>
      <c r="F43" s="16">
        <f t="shared" si="11"/>
        <v>56500</v>
      </c>
      <c r="G43" s="16">
        <f t="shared" si="11"/>
        <v>0</v>
      </c>
    </row>
    <row r="44" spans="1:7" x14ac:dyDescent="0.25">
      <c r="A44" s="23">
        <v>42</v>
      </c>
      <c r="B44" s="18" t="s">
        <v>16</v>
      </c>
      <c r="C44" s="16">
        <v>258857.07</v>
      </c>
      <c r="D44" s="16">
        <v>91000</v>
      </c>
      <c r="E44" s="16">
        <v>153500</v>
      </c>
      <c r="F44" s="16">
        <v>56500</v>
      </c>
      <c r="G44" s="16"/>
    </row>
    <row r="45" spans="1:7" x14ac:dyDescent="0.25">
      <c r="A45" s="21" t="s">
        <v>52</v>
      </c>
      <c r="B45" s="18" t="s">
        <v>53</v>
      </c>
      <c r="C45" s="17">
        <f>C46+C54</f>
        <v>324893.95</v>
      </c>
      <c r="D45" s="17">
        <f t="shared" ref="D45:G45" si="12">D46+D54</f>
        <v>811439</v>
      </c>
      <c r="E45" s="17">
        <f t="shared" si="12"/>
        <v>595018</v>
      </c>
      <c r="F45" s="17">
        <f t="shared" si="12"/>
        <v>221531</v>
      </c>
      <c r="G45" s="17">
        <f t="shared" si="12"/>
        <v>8790</v>
      </c>
    </row>
    <row r="46" spans="1:7" x14ac:dyDescent="0.25">
      <c r="A46" s="22" t="s">
        <v>3</v>
      </c>
      <c r="B46" s="18" t="s">
        <v>4</v>
      </c>
      <c r="C46" s="17">
        <f>C47+C48+C49+C50+C51+C52+C53</f>
        <v>284823.26</v>
      </c>
      <c r="D46" s="17">
        <f t="shared" ref="D46:G46" si="13">D47+D48+D50+D51+D52+D53</f>
        <v>798739</v>
      </c>
      <c r="E46" s="17">
        <f t="shared" si="13"/>
        <v>583018</v>
      </c>
      <c r="F46" s="17">
        <f t="shared" si="13"/>
        <v>221531</v>
      </c>
      <c r="G46" s="17">
        <f t="shared" si="13"/>
        <v>8790</v>
      </c>
    </row>
    <row r="47" spans="1:7" x14ac:dyDescent="0.25">
      <c r="A47" s="23" t="s">
        <v>7</v>
      </c>
      <c r="B47" s="18" t="s">
        <v>8</v>
      </c>
      <c r="C47" s="16">
        <v>65814.45</v>
      </c>
      <c r="D47" s="16">
        <v>216192</v>
      </c>
      <c r="E47" s="16">
        <v>99841</v>
      </c>
      <c r="F47" s="16">
        <v>74693</v>
      </c>
      <c r="G47" s="16">
        <v>6790</v>
      </c>
    </row>
    <row r="48" spans="1:7" x14ac:dyDescent="0.25">
      <c r="A48" s="23" t="s">
        <v>5</v>
      </c>
      <c r="B48" s="18" t="s">
        <v>6</v>
      </c>
      <c r="C48" s="16">
        <v>122416</v>
      </c>
      <c r="D48" s="16">
        <v>171374</v>
      </c>
      <c r="E48" s="16">
        <v>190349</v>
      </c>
      <c r="F48" s="16">
        <v>59614</v>
      </c>
      <c r="G48" s="16">
        <v>2000</v>
      </c>
    </row>
    <row r="49" spans="1:7" x14ac:dyDescent="0.25">
      <c r="A49" s="23">
        <v>34</v>
      </c>
      <c r="B49" s="18" t="s">
        <v>10</v>
      </c>
      <c r="C49" s="16">
        <v>0</v>
      </c>
      <c r="D49" s="16">
        <v>0</v>
      </c>
      <c r="E49" s="16"/>
      <c r="F49" s="16"/>
      <c r="G49" s="16"/>
    </row>
    <row r="50" spans="1:7" x14ac:dyDescent="0.25">
      <c r="A50" s="23">
        <v>35</v>
      </c>
      <c r="B50" s="18" t="s">
        <v>23</v>
      </c>
      <c r="C50" s="16">
        <v>3610.8</v>
      </c>
      <c r="D50" s="16">
        <v>6859</v>
      </c>
      <c r="E50" s="16">
        <v>15000</v>
      </c>
      <c r="F50" s="16">
        <v>0</v>
      </c>
      <c r="G50" s="16">
        <v>0</v>
      </c>
    </row>
    <row r="51" spans="1:7" x14ac:dyDescent="0.25">
      <c r="A51" s="23">
        <v>36</v>
      </c>
      <c r="B51" s="18" t="s">
        <v>63</v>
      </c>
      <c r="C51" s="16">
        <v>35632.400000000001</v>
      </c>
      <c r="D51" s="16">
        <v>167229</v>
      </c>
      <c r="E51" s="16"/>
      <c r="F51" s="16">
        <v>0</v>
      </c>
      <c r="G51" s="16">
        <v>0</v>
      </c>
    </row>
    <row r="52" spans="1:7" x14ac:dyDescent="0.25">
      <c r="A52" s="23">
        <v>37</v>
      </c>
      <c r="B52" s="18" t="s">
        <v>12</v>
      </c>
      <c r="C52" s="16">
        <v>51805.21</v>
      </c>
      <c r="D52" s="16">
        <v>228913</v>
      </c>
      <c r="E52" s="16">
        <v>277828</v>
      </c>
      <c r="F52" s="16">
        <v>87224</v>
      </c>
      <c r="G52" s="16">
        <v>0</v>
      </c>
    </row>
    <row r="53" spans="1:7" x14ac:dyDescent="0.25">
      <c r="A53" s="23">
        <v>38</v>
      </c>
      <c r="B53" s="18" t="s">
        <v>22</v>
      </c>
      <c r="C53" s="16">
        <v>5544.4</v>
      </c>
      <c r="D53" s="16">
        <v>8172</v>
      </c>
      <c r="E53" s="16"/>
      <c r="F53" s="16">
        <v>0</v>
      </c>
      <c r="G53" s="16">
        <v>0</v>
      </c>
    </row>
    <row r="54" spans="1:7" x14ac:dyDescent="0.25">
      <c r="A54" s="22" t="s">
        <v>13</v>
      </c>
      <c r="B54" s="18" t="s">
        <v>14</v>
      </c>
      <c r="C54" s="17">
        <f>C55</f>
        <v>40070.69</v>
      </c>
      <c r="D54" s="17">
        <f t="shared" ref="D54:G54" si="14">D55</f>
        <v>12700</v>
      </c>
      <c r="E54" s="17">
        <f t="shared" si="14"/>
        <v>12000</v>
      </c>
      <c r="F54" s="17">
        <f t="shared" si="14"/>
        <v>0</v>
      </c>
      <c r="G54" s="17">
        <f t="shared" si="14"/>
        <v>0</v>
      </c>
    </row>
    <row r="55" spans="1:7" x14ac:dyDescent="0.25">
      <c r="A55" s="23" t="s">
        <v>15</v>
      </c>
      <c r="B55" s="18" t="s">
        <v>16</v>
      </c>
      <c r="C55" s="16">
        <v>40070.69</v>
      </c>
      <c r="D55" s="16">
        <v>12700</v>
      </c>
      <c r="E55" s="16">
        <v>12000</v>
      </c>
      <c r="F55" s="16"/>
      <c r="G55" s="16"/>
    </row>
    <row r="56" spans="1:7" x14ac:dyDescent="0.25">
      <c r="A56" s="21" t="s">
        <v>61</v>
      </c>
      <c r="B56" s="18" t="s">
        <v>62</v>
      </c>
      <c r="C56" s="17">
        <f>C57+C61</f>
        <v>27140.86</v>
      </c>
      <c r="D56" s="17">
        <f t="shared" ref="D56:G56" si="15">D57+D61</f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</row>
    <row r="57" spans="1:7" x14ac:dyDescent="0.25">
      <c r="A57" s="22" t="s">
        <v>3</v>
      </c>
      <c r="B57" s="18" t="s">
        <v>4</v>
      </c>
      <c r="C57" s="17">
        <f>C58+C59+C60</f>
        <v>27140.86</v>
      </c>
      <c r="D57" s="17">
        <f t="shared" ref="D57:G57" si="16">D58+D59+D60</f>
        <v>0</v>
      </c>
      <c r="E57" s="17">
        <f t="shared" si="16"/>
        <v>0</v>
      </c>
      <c r="F57" s="17">
        <f t="shared" si="16"/>
        <v>0</v>
      </c>
      <c r="G57" s="17">
        <f t="shared" si="16"/>
        <v>0</v>
      </c>
    </row>
    <row r="58" spans="1:7" x14ac:dyDescent="0.25">
      <c r="A58" s="23" t="s">
        <v>7</v>
      </c>
      <c r="B58" s="18" t="s">
        <v>8</v>
      </c>
      <c r="C58" s="16">
        <v>21235.06</v>
      </c>
      <c r="D58" s="16">
        <v>0</v>
      </c>
      <c r="E58" s="16"/>
      <c r="F58" s="16"/>
      <c r="G58" s="16"/>
    </row>
    <row r="59" spans="1:7" x14ac:dyDescent="0.25">
      <c r="A59" s="23" t="s">
        <v>5</v>
      </c>
      <c r="B59" s="18" t="s">
        <v>6</v>
      </c>
      <c r="C59" s="16">
        <v>5905.8</v>
      </c>
      <c r="D59" s="16"/>
      <c r="E59" s="16"/>
      <c r="F59" s="16">
        <v>0</v>
      </c>
      <c r="G59" s="16"/>
    </row>
    <row r="60" spans="1:7" x14ac:dyDescent="0.25">
      <c r="A60" s="23">
        <v>34</v>
      </c>
      <c r="B60" s="18" t="s">
        <v>10</v>
      </c>
      <c r="C60" s="16">
        <v>0</v>
      </c>
      <c r="D60" s="16"/>
      <c r="E60" s="16"/>
      <c r="F60" s="16"/>
      <c r="G60" s="16"/>
    </row>
    <row r="61" spans="1:7" x14ac:dyDescent="0.25">
      <c r="A61" s="22" t="s">
        <v>13</v>
      </c>
      <c r="B61" s="18" t="s">
        <v>14</v>
      </c>
      <c r="C61" s="17">
        <f>C62</f>
        <v>0</v>
      </c>
      <c r="D61" s="17">
        <f t="shared" ref="D61:G61" si="17">D62</f>
        <v>0</v>
      </c>
      <c r="E61" s="17">
        <f t="shared" si="17"/>
        <v>0</v>
      </c>
      <c r="F61" s="17">
        <f t="shared" si="17"/>
        <v>0</v>
      </c>
      <c r="G61" s="17">
        <f t="shared" si="17"/>
        <v>0</v>
      </c>
    </row>
    <row r="62" spans="1:7" x14ac:dyDescent="0.25">
      <c r="A62" s="23">
        <v>42</v>
      </c>
      <c r="B62" s="18" t="s">
        <v>10</v>
      </c>
      <c r="C62" s="16"/>
      <c r="D62" s="16"/>
      <c r="E62" s="16"/>
      <c r="F62" s="16"/>
      <c r="G62" s="16"/>
    </row>
    <row r="63" spans="1:7" x14ac:dyDescent="0.25">
      <c r="A63" s="19" t="s">
        <v>39</v>
      </c>
      <c r="B63" s="18" t="s">
        <v>40</v>
      </c>
      <c r="C63" s="17">
        <f>C64</f>
        <v>1864993.5599999998</v>
      </c>
      <c r="D63" s="17">
        <f t="shared" ref="D63:G63" si="18">D64</f>
        <v>1398572</v>
      </c>
      <c r="E63" s="17">
        <f t="shared" si="18"/>
        <v>1699479</v>
      </c>
      <c r="F63" s="17">
        <f t="shared" si="18"/>
        <v>1670921</v>
      </c>
      <c r="G63" s="17">
        <f t="shared" si="18"/>
        <v>1662450</v>
      </c>
    </row>
    <row r="64" spans="1:7" x14ac:dyDescent="0.25">
      <c r="A64" s="20" t="s">
        <v>19</v>
      </c>
      <c r="B64" s="18" t="s">
        <v>20</v>
      </c>
      <c r="C64" s="17">
        <f>C65+C76+C92+C104+C86</f>
        <v>1864993.5599999998</v>
      </c>
      <c r="D64" s="17">
        <f>D65+D76+D92+D104</f>
        <v>1398572</v>
      </c>
      <c r="E64" s="17">
        <f>E65+E76+E92+E104</f>
        <v>1699479</v>
      </c>
      <c r="F64" s="17">
        <f>F65+F76+F92+F104</f>
        <v>1670921</v>
      </c>
      <c r="G64" s="17">
        <f>G65+G76+G92+G104</f>
        <v>1662450</v>
      </c>
    </row>
    <row r="65" spans="1:8" x14ac:dyDescent="0.25">
      <c r="A65" s="21" t="s">
        <v>7</v>
      </c>
      <c r="B65" s="18" t="s">
        <v>60</v>
      </c>
      <c r="C65" s="17">
        <f>C66+C72</f>
        <v>856402.92999999993</v>
      </c>
      <c r="D65" s="17">
        <f>D66+D72</f>
        <v>800000</v>
      </c>
      <c r="E65" s="17">
        <f t="shared" ref="E65:G65" si="19">E66+E72</f>
        <v>900000</v>
      </c>
      <c r="F65" s="17">
        <f t="shared" si="19"/>
        <v>900000</v>
      </c>
      <c r="G65" s="17">
        <f t="shared" si="19"/>
        <v>900000</v>
      </c>
    </row>
    <row r="66" spans="1:8" x14ac:dyDescent="0.25">
      <c r="A66" s="22" t="s">
        <v>3</v>
      </c>
      <c r="B66" s="18" t="s">
        <v>4</v>
      </c>
      <c r="C66" s="17">
        <f>C67+C68+C69+C70+C71</f>
        <v>797752.14999999991</v>
      </c>
      <c r="D66" s="17">
        <f t="shared" ref="D66:G66" si="20">D67+D68+D69+D70</f>
        <v>792710</v>
      </c>
      <c r="E66" s="17">
        <f t="shared" si="20"/>
        <v>878710</v>
      </c>
      <c r="F66" s="17">
        <f t="shared" si="20"/>
        <v>878710</v>
      </c>
      <c r="G66" s="17">
        <f t="shared" si="20"/>
        <v>878710</v>
      </c>
    </row>
    <row r="67" spans="1:8" x14ac:dyDescent="0.25">
      <c r="A67" s="23" t="s">
        <v>7</v>
      </c>
      <c r="B67" s="18" t="s">
        <v>8</v>
      </c>
      <c r="C67" s="16">
        <v>254181.08</v>
      </c>
      <c r="D67" s="16">
        <v>248000</v>
      </c>
      <c r="E67" s="16">
        <v>286300</v>
      </c>
      <c r="F67" s="16">
        <v>286300</v>
      </c>
      <c r="G67" s="16">
        <v>286300</v>
      </c>
    </row>
    <row r="68" spans="1:8" x14ac:dyDescent="0.25">
      <c r="A68" s="23" t="s">
        <v>5</v>
      </c>
      <c r="B68" s="18" t="s">
        <v>6</v>
      </c>
      <c r="C68" s="16">
        <v>525253.89</v>
      </c>
      <c r="D68" s="16">
        <v>531065</v>
      </c>
      <c r="E68" s="16">
        <v>569765</v>
      </c>
      <c r="F68" s="16">
        <v>569765</v>
      </c>
      <c r="G68" s="16">
        <v>569765</v>
      </c>
    </row>
    <row r="69" spans="1:8" x14ac:dyDescent="0.25">
      <c r="A69" s="23" t="s">
        <v>9</v>
      </c>
      <c r="B69" s="18" t="s">
        <v>10</v>
      </c>
      <c r="C69" s="16">
        <v>4044.61</v>
      </c>
      <c r="D69" s="16">
        <v>4645</v>
      </c>
      <c r="E69" s="16">
        <v>4645</v>
      </c>
      <c r="F69" s="16">
        <v>4645</v>
      </c>
      <c r="G69" s="16">
        <v>4645</v>
      </c>
      <c r="H69" s="25"/>
    </row>
    <row r="70" spans="1:8" x14ac:dyDescent="0.25">
      <c r="A70" s="23" t="s">
        <v>11</v>
      </c>
      <c r="B70" s="18" t="s">
        <v>12</v>
      </c>
      <c r="C70" s="16">
        <v>14233.57</v>
      </c>
      <c r="D70" s="16">
        <v>9000</v>
      </c>
      <c r="E70" s="16">
        <v>18000</v>
      </c>
      <c r="F70" s="16">
        <v>18000</v>
      </c>
      <c r="G70" s="16">
        <v>18000</v>
      </c>
    </row>
    <row r="71" spans="1:8" x14ac:dyDescent="0.25">
      <c r="A71" s="23">
        <v>38</v>
      </c>
      <c r="B71" s="18" t="s">
        <v>22</v>
      </c>
      <c r="C71" s="16">
        <v>39</v>
      </c>
      <c r="D71" s="16"/>
      <c r="E71" s="16">
        <v>0</v>
      </c>
      <c r="F71" s="16">
        <v>0</v>
      </c>
      <c r="G71" s="16">
        <v>0</v>
      </c>
    </row>
    <row r="72" spans="1:8" x14ac:dyDescent="0.25">
      <c r="A72" s="22" t="s">
        <v>13</v>
      </c>
      <c r="B72" s="18" t="s">
        <v>14</v>
      </c>
      <c r="C72" s="17">
        <f>C73+C74+C75</f>
        <v>58650.78</v>
      </c>
      <c r="D72" s="17">
        <f t="shared" ref="D72:G72" si="21">D73+D74+D75</f>
        <v>7290</v>
      </c>
      <c r="E72" s="17">
        <f t="shared" si="21"/>
        <v>21290</v>
      </c>
      <c r="F72" s="17">
        <f t="shared" si="21"/>
        <v>21290</v>
      </c>
      <c r="G72" s="17">
        <f t="shared" si="21"/>
        <v>21290</v>
      </c>
    </row>
    <row r="73" spans="1:8" x14ac:dyDescent="0.25">
      <c r="A73" s="23" t="s">
        <v>24</v>
      </c>
      <c r="B73" s="18" t="s">
        <v>25</v>
      </c>
      <c r="C73" s="16">
        <v>0</v>
      </c>
      <c r="D73" s="16">
        <v>7290</v>
      </c>
      <c r="E73" s="16"/>
      <c r="F73" s="16"/>
      <c r="G73" s="16"/>
    </row>
    <row r="74" spans="1:8" x14ac:dyDescent="0.25">
      <c r="A74" s="23" t="s">
        <v>15</v>
      </c>
      <c r="B74" s="18" t="s">
        <v>16</v>
      </c>
      <c r="C74" s="16">
        <v>58650.78</v>
      </c>
      <c r="D74" s="16"/>
      <c r="E74" s="16">
        <v>21290</v>
      </c>
      <c r="F74" s="16">
        <v>21290</v>
      </c>
      <c r="G74" s="16">
        <v>21290</v>
      </c>
    </row>
    <row r="75" spans="1:8" x14ac:dyDescent="0.25">
      <c r="A75" s="23" t="s">
        <v>17</v>
      </c>
      <c r="B75" s="18" t="s">
        <v>18</v>
      </c>
      <c r="C75" s="16"/>
      <c r="D75" s="16"/>
      <c r="E75" s="16"/>
      <c r="F75" s="16"/>
      <c r="G75" s="16"/>
    </row>
    <row r="76" spans="1:8" x14ac:dyDescent="0.25">
      <c r="A76" s="21" t="s">
        <v>35</v>
      </c>
      <c r="B76" s="18" t="s">
        <v>51</v>
      </c>
      <c r="C76" s="17">
        <f>C77+C83</f>
        <v>384590.92</v>
      </c>
      <c r="D76" s="17">
        <f t="shared" ref="D76:G76" si="22">D77+D83</f>
        <v>532000</v>
      </c>
      <c r="E76" s="17">
        <f t="shared" si="22"/>
        <v>650000</v>
      </c>
      <c r="F76" s="17">
        <f t="shared" si="22"/>
        <v>650000</v>
      </c>
      <c r="G76" s="17">
        <f t="shared" si="22"/>
        <v>650000</v>
      </c>
    </row>
    <row r="77" spans="1:8" x14ac:dyDescent="0.25">
      <c r="A77" s="22" t="s">
        <v>3</v>
      </c>
      <c r="B77" s="18" t="s">
        <v>4</v>
      </c>
      <c r="C77" s="17">
        <f>C78+C79+C80+C81+C82</f>
        <v>380347.32</v>
      </c>
      <c r="D77" s="17">
        <f t="shared" ref="D77:G77" si="23">D78+D79+D80+D81+D82</f>
        <v>532000</v>
      </c>
      <c r="E77" s="17">
        <f t="shared" si="23"/>
        <v>630000</v>
      </c>
      <c r="F77" s="17">
        <f t="shared" si="23"/>
        <v>630000</v>
      </c>
      <c r="G77" s="17">
        <f t="shared" si="23"/>
        <v>630000</v>
      </c>
    </row>
    <row r="78" spans="1:8" x14ac:dyDescent="0.25">
      <c r="A78" s="23" t="s">
        <v>7</v>
      </c>
      <c r="B78" s="18" t="s">
        <v>8</v>
      </c>
      <c r="C78" s="16">
        <v>152686.57999999999</v>
      </c>
      <c r="D78" s="16">
        <v>143252</v>
      </c>
      <c r="E78" s="16">
        <v>199050</v>
      </c>
      <c r="F78" s="16">
        <v>199050</v>
      </c>
      <c r="G78" s="16">
        <v>199050</v>
      </c>
    </row>
    <row r="79" spans="1:8" x14ac:dyDescent="0.25">
      <c r="A79" s="23" t="s">
        <v>5</v>
      </c>
      <c r="B79" s="18" t="s">
        <v>6</v>
      </c>
      <c r="C79" s="16">
        <v>226831.48</v>
      </c>
      <c r="D79" s="16">
        <v>378748</v>
      </c>
      <c r="E79" s="16">
        <v>420950</v>
      </c>
      <c r="F79" s="16">
        <v>420950</v>
      </c>
      <c r="G79" s="16">
        <v>420950</v>
      </c>
    </row>
    <row r="80" spans="1:8" x14ac:dyDescent="0.25">
      <c r="A80" s="23" t="s">
        <v>9</v>
      </c>
      <c r="B80" s="18" t="s">
        <v>10</v>
      </c>
      <c r="C80" s="16">
        <v>156.77000000000001</v>
      </c>
      <c r="D80" s="16">
        <v>0</v>
      </c>
      <c r="E80" s="16">
        <v>0</v>
      </c>
      <c r="F80" s="16">
        <v>0</v>
      </c>
      <c r="G80" s="16">
        <v>0</v>
      </c>
    </row>
    <row r="81" spans="1:8" x14ac:dyDescent="0.25">
      <c r="A81" s="23" t="s">
        <v>11</v>
      </c>
      <c r="B81" s="18" t="s">
        <v>12</v>
      </c>
      <c r="C81" s="16">
        <v>0</v>
      </c>
      <c r="D81" s="16">
        <v>10000</v>
      </c>
      <c r="E81" s="16">
        <v>10000</v>
      </c>
      <c r="F81" s="16">
        <v>10000</v>
      </c>
      <c r="G81" s="16">
        <v>10000</v>
      </c>
      <c r="H81" s="25"/>
    </row>
    <row r="82" spans="1:8" x14ac:dyDescent="0.25">
      <c r="A82" s="23" t="s">
        <v>21</v>
      </c>
      <c r="B82" s="18" t="s">
        <v>22</v>
      </c>
      <c r="C82" s="16">
        <v>672.49</v>
      </c>
      <c r="D82" s="16"/>
      <c r="E82" s="16"/>
      <c r="F82" s="16"/>
      <c r="G82" s="16"/>
      <c r="H82" s="25"/>
    </row>
    <row r="83" spans="1:8" x14ac:dyDescent="0.25">
      <c r="A83" s="22" t="s">
        <v>13</v>
      </c>
      <c r="B83" s="18" t="s">
        <v>14</v>
      </c>
      <c r="C83" s="17">
        <f>C84+C85</f>
        <v>4243.6000000000004</v>
      </c>
      <c r="D83" s="17">
        <f t="shared" ref="D83:G83" si="24">D84+D85</f>
        <v>0</v>
      </c>
      <c r="E83" s="17">
        <f t="shared" si="24"/>
        <v>20000</v>
      </c>
      <c r="F83" s="17">
        <f t="shared" si="24"/>
        <v>20000</v>
      </c>
      <c r="G83" s="17">
        <f t="shared" si="24"/>
        <v>20000</v>
      </c>
    </row>
    <row r="84" spans="1:8" x14ac:dyDescent="0.25">
      <c r="A84" s="23" t="s">
        <v>24</v>
      </c>
      <c r="B84" s="18" t="s">
        <v>25</v>
      </c>
      <c r="C84" s="16">
        <v>0</v>
      </c>
      <c r="D84" s="16"/>
      <c r="E84" s="16"/>
      <c r="F84" s="16"/>
      <c r="G84" s="16"/>
    </row>
    <row r="85" spans="1:8" x14ac:dyDescent="0.25">
      <c r="A85" s="23" t="s">
        <v>15</v>
      </c>
      <c r="B85" s="18" t="s">
        <v>16</v>
      </c>
      <c r="C85" s="16">
        <v>4243.6000000000004</v>
      </c>
      <c r="D85" s="16"/>
      <c r="E85" s="16">
        <v>20000</v>
      </c>
      <c r="F85" s="16">
        <v>20000</v>
      </c>
      <c r="G85" s="16">
        <v>20000</v>
      </c>
    </row>
    <row r="86" spans="1:8" x14ac:dyDescent="0.25">
      <c r="A86" s="23">
        <v>51</v>
      </c>
      <c r="B86" s="18" t="s">
        <v>50</v>
      </c>
      <c r="C86" s="16">
        <f>C87</f>
        <v>7722.4500000000007</v>
      </c>
      <c r="D86" s="16"/>
      <c r="E86" s="16"/>
      <c r="F86" s="16"/>
      <c r="G86" s="16"/>
    </row>
    <row r="87" spans="1:8" x14ac:dyDescent="0.25">
      <c r="A87" s="22" t="s">
        <v>3</v>
      </c>
      <c r="B87" s="18" t="s">
        <v>4</v>
      </c>
      <c r="C87" s="16">
        <f>C88+C89+C90+C91</f>
        <v>7722.4500000000007</v>
      </c>
      <c r="D87" s="16"/>
      <c r="E87" s="16"/>
      <c r="F87" s="16"/>
      <c r="G87" s="16"/>
    </row>
    <row r="88" spans="1:8" x14ac:dyDescent="0.25">
      <c r="A88" s="22">
        <v>31</v>
      </c>
      <c r="B88" s="18" t="s">
        <v>8</v>
      </c>
      <c r="C88" s="16">
        <v>1061.1400000000001</v>
      </c>
      <c r="D88" s="16"/>
      <c r="E88" s="16"/>
      <c r="F88" s="16"/>
      <c r="G88" s="16"/>
    </row>
    <row r="89" spans="1:8" x14ac:dyDescent="0.25">
      <c r="A89" s="22">
        <v>32</v>
      </c>
      <c r="B89" s="18" t="s">
        <v>6</v>
      </c>
      <c r="C89" s="16">
        <v>3757.74</v>
      </c>
      <c r="D89" s="16"/>
      <c r="E89" s="16"/>
      <c r="F89" s="16"/>
      <c r="G89" s="16"/>
    </row>
    <row r="90" spans="1:8" x14ac:dyDescent="0.25">
      <c r="A90" s="22">
        <v>36</v>
      </c>
      <c r="B90" s="18" t="s">
        <v>63</v>
      </c>
      <c r="C90" s="16">
        <v>780</v>
      </c>
      <c r="D90" s="16"/>
      <c r="E90" s="16"/>
      <c r="F90" s="16"/>
      <c r="G90" s="16"/>
    </row>
    <row r="91" spans="1:8" x14ac:dyDescent="0.25">
      <c r="A91" s="22">
        <v>37</v>
      </c>
      <c r="B91" s="18" t="s">
        <v>12</v>
      </c>
      <c r="C91" s="16">
        <v>2123.5700000000002</v>
      </c>
      <c r="D91" s="16"/>
      <c r="E91" s="16"/>
      <c r="F91" s="16"/>
      <c r="G91" s="16"/>
    </row>
    <row r="92" spans="1:8" x14ac:dyDescent="0.25">
      <c r="A92" s="21" t="s">
        <v>52</v>
      </c>
      <c r="B92" s="18" t="s">
        <v>53</v>
      </c>
      <c r="C92" s="17">
        <f>C93+C101</f>
        <v>566076.56999999995</v>
      </c>
      <c r="D92" s="17">
        <f t="shared" ref="D92:G92" si="25">D93+D101</f>
        <v>66572</v>
      </c>
      <c r="E92" s="17">
        <f t="shared" si="25"/>
        <v>149479</v>
      </c>
      <c r="F92" s="17">
        <f t="shared" si="25"/>
        <v>120921</v>
      </c>
      <c r="G92" s="17">
        <f t="shared" si="25"/>
        <v>112450</v>
      </c>
    </row>
    <row r="93" spans="1:8" x14ac:dyDescent="0.25">
      <c r="A93" s="22" t="s">
        <v>3</v>
      </c>
      <c r="B93" s="18" t="s">
        <v>4</v>
      </c>
      <c r="C93" s="17">
        <f>C94+C95+C97+C96+C98+C99+C100</f>
        <v>484604.74999999994</v>
      </c>
      <c r="D93" s="17">
        <f t="shared" ref="D93:G93" si="26">D94+D95+D96+D98+D99</f>
        <v>66572</v>
      </c>
      <c r="E93" s="17">
        <f t="shared" si="26"/>
        <v>106257</v>
      </c>
      <c r="F93" s="17">
        <f t="shared" si="26"/>
        <v>119921</v>
      </c>
      <c r="G93" s="17">
        <f t="shared" si="26"/>
        <v>111950</v>
      </c>
    </row>
    <row r="94" spans="1:8" x14ac:dyDescent="0.25">
      <c r="A94" s="23" t="s">
        <v>7</v>
      </c>
      <c r="B94" s="18" t="s">
        <v>8</v>
      </c>
      <c r="C94" s="16">
        <v>128149.54</v>
      </c>
      <c r="D94" s="16">
        <v>39918</v>
      </c>
      <c r="E94" s="16">
        <v>53464</v>
      </c>
      <c r="F94" s="16">
        <v>53464</v>
      </c>
      <c r="G94" s="16">
        <v>54064</v>
      </c>
    </row>
    <row r="95" spans="1:8" x14ac:dyDescent="0.25">
      <c r="A95" s="23" t="s">
        <v>5</v>
      </c>
      <c r="B95" s="18" t="s">
        <v>6</v>
      </c>
      <c r="C95" s="16">
        <v>269343.44</v>
      </c>
      <c r="D95" s="16">
        <v>24044</v>
      </c>
      <c r="E95" s="16">
        <v>49475</v>
      </c>
      <c r="F95" s="16">
        <v>66457</v>
      </c>
      <c r="G95" s="16">
        <v>57886</v>
      </c>
    </row>
    <row r="96" spans="1:8" x14ac:dyDescent="0.25">
      <c r="A96" s="23">
        <v>34</v>
      </c>
      <c r="B96" s="18" t="s">
        <v>10</v>
      </c>
      <c r="C96" s="16">
        <v>218.31</v>
      </c>
      <c r="D96" s="16">
        <v>0</v>
      </c>
      <c r="E96" s="16">
        <v>0</v>
      </c>
      <c r="F96" s="16">
        <v>0</v>
      </c>
      <c r="G96" s="16">
        <v>0</v>
      </c>
    </row>
    <row r="97" spans="1:11" x14ac:dyDescent="0.25">
      <c r="A97" s="23">
        <v>35</v>
      </c>
      <c r="B97" s="18" t="s">
        <v>23</v>
      </c>
      <c r="C97" s="16">
        <v>2708.1</v>
      </c>
      <c r="D97" s="16"/>
      <c r="E97" s="16"/>
      <c r="F97" s="16"/>
      <c r="G97" s="16"/>
    </row>
    <row r="98" spans="1:11" x14ac:dyDescent="0.25">
      <c r="A98" s="23">
        <v>36</v>
      </c>
      <c r="B98" s="18" t="s">
        <v>63</v>
      </c>
      <c r="C98" s="16">
        <v>15904.55</v>
      </c>
      <c r="D98" s="16">
        <v>0</v>
      </c>
      <c r="E98" s="16">
        <v>0</v>
      </c>
      <c r="F98" s="16">
        <v>0</v>
      </c>
      <c r="G98" s="16">
        <v>0</v>
      </c>
      <c r="I98" s="30"/>
    </row>
    <row r="99" spans="1:11" x14ac:dyDescent="0.25">
      <c r="A99" s="23">
        <v>37</v>
      </c>
      <c r="B99" s="18" t="s">
        <v>12</v>
      </c>
      <c r="C99" s="16">
        <v>63225.31</v>
      </c>
      <c r="D99" s="16">
        <v>2610</v>
      </c>
      <c r="E99" s="16">
        <v>3318</v>
      </c>
      <c r="F99" s="16">
        <v>0</v>
      </c>
      <c r="G99" s="16">
        <v>0</v>
      </c>
      <c r="I99" s="25"/>
      <c r="J99" s="25"/>
      <c r="K99" s="25"/>
    </row>
    <row r="100" spans="1:11" x14ac:dyDescent="0.25">
      <c r="A100" s="23">
        <v>38</v>
      </c>
      <c r="B100" s="18" t="s">
        <v>22</v>
      </c>
      <c r="C100" s="16">
        <v>5055.5</v>
      </c>
      <c r="D100" s="16"/>
      <c r="E100" s="16"/>
      <c r="F100" s="16"/>
      <c r="G100" s="16"/>
    </row>
    <row r="101" spans="1:11" x14ac:dyDescent="0.25">
      <c r="A101" s="22" t="s">
        <v>13</v>
      </c>
      <c r="B101" s="18" t="s">
        <v>14</v>
      </c>
      <c r="C101" s="17">
        <f>C103+C102</f>
        <v>81471.820000000007</v>
      </c>
      <c r="D101" s="17">
        <f t="shared" ref="D101:G101" si="27">D103</f>
        <v>0</v>
      </c>
      <c r="E101" s="17">
        <f t="shared" si="27"/>
        <v>43222</v>
      </c>
      <c r="F101" s="17">
        <f t="shared" si="27"/>
        <v>1000</v>
      </c>
      <c r="G101" s="17">
        <f t="shared" si="27"/>
        <v>500</v>
      </c>
    </row>
    <row r="102" spans="1:11" x14ac:dyDescent="0.25">
      <c r="A102" s="27">
        <v>41</v>
      </c>
      <c r="B102" s="18" t="s">
        <v>25</v>
      </c>
      <c r="C102" s="24">
        <v>4750</v>
      </c>
      <c r="D102" s="24"/>
      <c r="E102" s="24"/>
      <c r="F102" s="24"/>
      <c r="G102" s="24"/>
    </row>
    <row r="103" spans="1:11" x14ac:dyDescent="0.25">
      <c r="A103" s="23" t="s">
        <v>15</v>
      </c>
      <c r="B103" s="18" t="s">
        <v>16</v>
      </c>
      <c r="C103" s="16">
        <v>76721.820000000007</v>
      </c>
      <c r="D103" s="16"/>
      <c r="E103" s="16">
        <v>43222</v>
      </c>
      <c r="F103" s="16">
        <v>1000</v>
      </c>
      <c r="G103" s="16">
        <v>500</v>
      </c>
    </row>
    <row r="104" spans="1:11" x14ac:dyDescent="0.25">
      <c r="A104" s="21" t="s">
        <v>61</v>
      </c>
      <c r="B104" s="18" t="s">
        <v>62</v>
      </c>
      <c r="C104" s="17">
        <f>C105+C109</f>
        <v>50200.69</v>
      </c>
      <c r="D104" s="17">
        <f t="shared" ref="D104:G104" si="28">D105+D109</f>
        <v>0</v>
      </c>
      <c r="E104" s="17">
        <f t="shared" si="28"/>
        <v>0</v>
      </c>
      <c r="F104" s="17">
        <f t="shared" si="28"/>
        <v>0</v>
      </c>
      <c r="G104" s="17">
        <f t="shared" si="28"/>
        <v>0</v>
      </c>
    </row>
    <row r="105" spans="1:11" x14ac:dyDescent="0.25">
      <c r="A105" s="22" t="s">
        <v>3</v>
      </c>
      <c r="B105" s="18" t="s">
        <v>4</v>
      </c>
      <c r="C105" s="17">
        <f>C106+C107+C108</f>
        <v>47685.15</v>
      </c>
      <c r="D105" s="17">
        <f t="shared" ref="D105:G105" si="29">D106+D107+D108</f>
        <v>0</v>
      </c>
      <c r="E105" s="17">
        <f t="shared" si="29"/>
        <v>0</v>
      </c>
      <c r="F105" s="17">
        <f t="shared" si="29"/>
        <v>0</v>
      </c>
      <c r="G105" s="17">
        <f t="shared" si="29"/>
        <v>0</v>
      </c>
    </row>
    <row r="106" spans="1:11" x14ac:dyDescent="0.25">
      <c r="A106" s="23" t="s">
        <v>7</v>
      </c>
      <c r="B106" s="18" t="s">
        <v>8</v>
      </c>
      <c r="C106" s="16">
        <v>9954.69</v>
      </c>
      <c r="D106" s="16"/>
      <c r="E106" s="16"/>
      <c r="F106" s="16"/>
      <c r="G106" s="16"/>
    </row>
    <row r="107" spans="1:11" x14ac:dyDescent="0.25">
      <c r="A107" s="23" t="s">
        <v>5</v>
      </c>
      <c r="B107" s="18" t="s">
        <v>6</v>
      </c>
      <c r="C107" s="16">
        <v>37730.46</v>
      </c>
      <c r="D107" s="16"/>
      <c r="E107" s="16"/>
      <c r="F107" s="16"/>
      <c r="G107" s="16"/>
    </row>
    <row r="108" spans="1:11" x14ac:dyDescent="0.25">
      <c r="A108" s="23">
        <v>34</v>
      </c>
      <c r="B108" s="18" t="s">
        <v>10</v>
      </c>
      <c r="C108" s="16"/>
      <c r="D108" s="16"/>
      <c r="E108" s="16"/>
      <c r="F108" s="16"/>
      <c r="G108" s="16"/>
    </row>
    <row r="109" spans="1:11" x14ac:dyDescent="0.25">
      <c r="A109" s="22" t="s">
        <v>13</v>
      </c>
      <c r="B109" s="18" t="s">
        <v>14</v>
      </c>
      <c r="C109" s="17">
        <f>C110</f>
        <v>2515.54</v>
      </c>
      <c r="D109" s="17">
        <f t="shared" ref="D109:G109" si="30">D110</f>
        <v>0</v>
      </c>
      <c r="E109" s="17">
        <f t="shared" si="30"/>
        <v>0</v>
      </c>
      <c r="F109" s="17">
        <f t="shared" si="30"/>
        <v>0</v>
      </c>
      <c r="G109" s="17">
        <f t="shared" si="30"/>
        <v>0</v>
      </c>
    </row>
    <row r="110" spans="1:11" x14ac:dyDescent="0.25">
      <c r="A110" s="23" t="s">
        <v>15</v>
      </c>
      <c r="B110" s="18" t="s">
        <v>16</v>
      </c>
      <c r="C110" s="16">
        <v>2515.54</v>
      </c>
      <c r="D110" s="16"/>
      <c r="E110" s="16"/>
      <c r="F110" s="16"/>
      <c r="G110" s="16"/>
    </row>
    <row r="111" spans="1:11" hidden="1" x14ac:dyDescent="0.25">
      <c r="A111" s="19" t="s">
        <v>41</v>
      </c>
      <c r="B111" s="18" t="s">
        <v>28</v>
      </c>
      <c r="C111" s="17"/>
      <c r="D111" s="17"/>
      <c r="E111" s="17"/>
      <c r="F111" s="17"/>
      <c r="G111" s="17"/>
    </row>
    <row r="112" spans="1:11" hidden="1" x14ac:dyDescent="0.25">
      <c r="A112" s="20" t="s">
        <v>19</v>
      </c>
      <c r="B112" s="18" t="s">
        <v>20</v>
      </c>
      <c r="C112" s="17"/>
      <c r="D112" s="17"/>
      <c r="E112" s="17"/>
      <c r="F112" s="17"/>
      <c r="G112" s="17"/>
    </row>
    <row r="113" spans="1:7" hidden="1" x14ac:dyDescent="0.25">
      <c r="A113" s="21" t="s">
        <v>58</v>
      </c>
      <c r="B113" s="18" t="s">
        <v>59</v>
      </c>
      <c r="C113" s="17"/>
      <c r="D113" s="17"/>
      <c r="E113" s="17"/>
      <c r="F113" s="17"/>
      <c r="G113" s="17"/>
    </row>
    <row r="114" spans="1:7" hidden="1" x14ac:dyDescent="0.25">
      <c r="A114" s="22" t="s">
        <v>3</v>
      </c>
      <c r="B114" s="18" t="s">
        <v>4</v>
      </c>
      <c r="C114" s="17"/>
      <c r="D114" s="17"/>
      <c r="E114" s="17"/>
      <c r="F114" s="17"/>
      <c r="G114" s="17"/>
    </row>
    <row r="115" spans="1:7" hidden="1" x14ac:dyDescent="0.25">
      <c r="A115" s="23" t="s">
        <v>7</v>
      </c>
      <c r="B115" s="18" t="s">
        <v>8</v>
      </c>
      <c r="C115" s="16"/>
      <c r="D115" s="16"/>
      <c r="E115" s="16"/>
      <c r="F115" s="16"/>
      <c r="G115" s="16"/>
    </row>
    <row r="116" spans="1:7" hidden="1" x14ac:dyDescent="0.25">
      <c r="A116" s="23" t="s">
        <v>5</v>
      </c>
      <c r="B116" s="18" t="s">
        <v>6</v>
      </c>
      <c r="C116" s="16"/>
      <c r="D116" s="16"/>
      <c r="E116" s="16"/>
      <c r="F116" s="16"/>
      <c r="G116" s="16"/>
    </row>
    <row r="117" spans="1:7" hidden="1" x14ac:dyDescent="0.25">
      <c r="A117" s="22" t="s">
        <v>13</v>
      </c>
      <c r="B117" s="18" t="s">
        <v>14</v>
      </c>
      <c r="C117" s="17"/>
      <c r="D117" s="17"/>
      <c r="E117" s="17"/>
      <c r="F117" s="17"/>
      <c r="G117" s="17"/>
    </row>
    <row r="118" spans="1:7" hidden="1" x14ac:dyDescent="0.25">
      <c r="A118" s="23" t="s">
        <v>24</v>
      </c>
      <c r="B118" s="18" t="s">
        <v>25</v>
      </c>
      <c r="C118" s="16"/>
      <c r="D118" s="16"/>
      <c r="E118" s="16"/>
      <c r="F118" s="16"/>
      <c r="G118" s="16"/>
    </row>
    <row r="119" spans="1:7" hidden="1" x14ac:dyDescent="0.25">
      <c r="A119" s="19" t="s">
        <v>42</v>
      </c>
      <c r="B119" s="18" t="s">
        <v>26</v>
      </c>
      <c r="C119" s="17"/>
      <c r="D119" s="17"/>
      <c r="E119" s="17"/>
      <c r="F119" s="17"/>
      <c r="G119" s="17"/>
    </row>
    <row r="120" spans="1:7" hidden="1" x14ac:dyDescent="0.25">
      <c r="A120" s="20" t="s">
        <v>19</v>
      </c>
      <c r="B120" s="18" t="s">
        <v>20</v>
      </c>
      <c r="C120" s="17"/>
      <c r="D120" s="17"/>
      <c r="E120" s="17"/>
      <c r="F120" s="17"/>
      <c r="G120" s="17"/>
    </row>
    <row r="121" spans="1:7" hidden="1" x14ac:dyDescent="0.25">
      <c r="A121" s="21" t="s">
        <v>56</v>
      </c>
      <c r="B121" s="18" t="s">
        <v>57</v>
      </c>
      <c r="C121" s="17"/>
      <c r="D121" s="17"/>
      <c r="E121" s="17"/>
      <c r="F121" s="17"/>
      <c r="G121" s="17"/>
    </row>
    <row r="122" spans="1:7" hidden="1" x14ac:dyDescent="0.25">
      <c r="A122" s="22" t="s">
        <v>3</v>
      </c>
      <c r="B122" s="18" t="s">
        <v>4</v>
      </c>
      <c r="C122" s="17"/>
      <c r="D122" s="17"/>
      <c r="E122" s="17"/>
      <c r="F122" s="17"/>
      <c r="G122" s="17"/>
    </row>
    <row r="123" spans="1:7" hidden="1" x14ac:dyDescent="0.25">
      <c r="A123" s="23" t="s">
        <v>5</v>
      </c>
      <c r="B123" s="18" t="s">
        <v>6</v>
      </c>
      <c r="C123" s="16"/>
      <c r="D123" s="16"/>
      <c r="E123" s="16"/>
      <c r="F123" s="16"/>
      <c r="G123" s="16"/>
    </row>
    <row r="124" spans="1:7" hidden="1" x14ac:dyDescent="0.25">
      <c r="A124" s="22" t="s">
        <v>13</v>
      </c>
      <c r="B124" s="18" t="s">
        <v>14</v>
      </c>
      <c r="C124" s="17"/>
      <c r="D124" s="17"/>
      <c r="E124" s="17"/>
      <c r="F124" s="17"/>
      <c r="G124" s="17"/>
    </row>
    <row r="125" spans="1:7" hidden="1" x14ac:dyDescent="0.25">
      <c r="A125" s="23" t="s">
        <v>15</v>
      </c>
      <c r="B125" s="18" t="s">
        <v>16</v>
      </c>
      <c r="C125" s="16"/>
      <c r="D125" s="16"/>
      <c r="E125" s="16"/>
      <c r="F125" s="16"/>
      <c r="G125" s="16"/>
    </row>
    <row r="126" spans="1:7" hidden="1" x14ac:dyDescent="0.25">
      <c r="A126" s="19" t="s">
        <v>43</v>
      </c>
      <c r="B126" s="18" t="s">
        <v>44</v>
      </c>
      <c r="C126" s="17"/>
      <c r="D126" s="17"/>
      <c r="E126" s="17"/>
      <c r="F126" s="17"/>
      <c r="G126" s="17"/>
    </row>
    <row r="127" spans="1:7" hidden="1" x14ac:dyDescent="0.25">
      <c r="A127" s="20" t="s">
        <v>19</v>
      </c>
      <c r="B127" s="18" t="s">
        <v>20</v>
      </c>
      <c r="C127" s="17"/>
      <c r="D127" s="17"/>
      <c r="E127" s="17"/>
      <c r="F127" s="17"/>
      <c r="G127" s="17"/>
    </row>
    <row r="128" spans="1:7" hidden="1" x14ac:dyDescent="0.25">
      <c r="A128" s="21" t="s">
        <v>54</v>
      </c>
      <c r="B128" s="18" t="s">
        <v>55</v>
      </c>
      <c r="C128" s="17"/>
      <c r="D128" s="17"/>
      <c r="E128" s="17"/>
      <c r="F128" s="17"/>
      <c r="G128" s="17"/>
    </row>
    <row r="129" spans="1:7" hidden="1" x14ac:dyDescent="0.25">
      <c r="A129" s="22" t="s">
        <v>3</v>
      </c>
      <c r="B129" s="18" t="s">
        <v>4</v>
      </c>
      <c r="C129" s="17"/>
      <c r="D129" s="17"/>
      <c r="E129" s="17"/>
      <c r="F129" s="17"/>
      <c r="G129" s="17"/>
    </row>
    <row r="130" spans="1:7" hidden="1" x14ac:dyDescent="0.25">
      <c r="A130" s="23" t="s">
        <v>5</v>
      </c>
      <c r="B130" s="18" t="s">
        <v>6</v>
      </c>
      <c r="C130" s="16"/>
      <c r="D130" s="16"/>
      <c r="E130" s="16"/>
      <c r="F130" s="16"/>
      <c r="G130" s="16"/>
    </row>
    <row r="131" spans="1:7" hidden="1" x14ac:dyDescent="0.25">
      <c r="A131" s="22" t="s">
        <v>13</v>
      </c>
      <c r="B131" s="18" t="s">
        <v>14</v>
      </c>
      <c r="C131" s="17"/>
      <c r="D131" s="17"/>
      <c r="E131" s="17"/>
      <c r="F131" s="17"/>
      <c r="G131" s="17"/>
    </row>
    <row r="132" spans="1:7" hidden="1" x14ac:dyDescent="0.25">
      <c r="A132" s="23" t="s">
        <v>15</v>
      </c>
      <c r="B132" s="18" t="s">
        <v>16</v>
      </c>
      <c r="C132" s="16"/>
      <c r="D132" s="16"/>
      <c r="E132" s="16"/>
      <c r="F132" s="16"/>
      <c r="G132" s="16"/>
    </row>
  </sheetData>
  <mergeCells count="1">
    <mergeCell ref="A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SVEUČILIŠTE U DUBROVNIKU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Korisnik</cp:lastModifiedBy>
  <cp:lastPrinted>2024-12-13T12:57:35Z</cp:lastPrinted>
  <dcterms:created xsi:type="dcterms:W3CDTF">2022-09-23T10:37:40Z</dcterms:created>
  <dcterms:modified xsi:type="dcterms:W3CDTF">2024-12-13T12:58:56Z</dcterms:modified>
</cp:coreProperties>
</file>