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7470" windowHeight="2130"/>
  </bookViews>
  <sheets>
    <sheet name="SVEUČILIŠTE U DUBROVNIKU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8" i="2" l="1"/>
  <c r="G158" i="2"/>
  <c r="E158" i="2"/>
  <c r="F159" i="2"/>
  <c r="G159" i="2"/>
  <c r="E159" i="2"/>
  <c r="F9" i="2" l="1"/>
  <c r="G9" i="2"/>
  <c r="E9" i="2"/>
  <c r="E202" i="2" l="1"/>
  <c r="G220" i="2"/>
  <c r="F220" i="2"/>
  <c r="E220" i="2"/>
  <c r="D220" i="2"/>
  <c r="C220" i="2"/>
  <c r="E217" i="2"/>
  <c r="E216" i="2" s="1"/>
  <c r="D217" i="2"/>
  <c r="C217" i="2"/>
  <c r="E213" i="2"/>
  <c r="G213" i="2"/>
  <c r="F213" i="2"/>
  <c r="D213" i="2"/>
  <c r="C213" i="2"/>
  <c r="F209" i="2"/>
  <c r="F208" i="2" s="1"/>
  <c r="E209" i="2"/>
  <c r="D209" i="2"/>
  <c r="C209" i="2"/>
  <c r="E208" i="2" l="1"/>
  <c r="F217" i="2"/>
  <c r="F216" i="2" s="1"/>
  <c r="G217" i="2"/>
  <c r="G216" i="2" s="1"/>
  <c r="G209" i="2"/>
  <c r="G208" i="2" s="1"/>
  <c r="G19" i="2"/>
  <c r="F19" i="2"/>
  <c r="E19" i="2"/>
  <c r="G18" i="2"/>
  <c r="F18" i="2"/>
  <c r="E18" i="2"/>
  <c r="G17" i="2"/>
  <c r="F17" i="2"/>
  <c r="E17" i="2"/>
  <c r="C16" i="2"/>
  <c r="G15" i="2"/>
  <c r="F15" i="2"/>
  <c r="E15" i="2"/>
  <c r="D15" i="2"/>
  <c r="C15" i="2"/>
  <c r="C14" i="2"/>
  <c r="G13" i="2"/>
  <c r="F13" i="2"/>
  <c r="E13" i="2"/>
  <c r="D10" i="2"/>
  <c r="D9" i="2" s="1"/>
  <c r="C10" i="2"/>
  <c r="C9" i="2" l="1"/>
  <c r="G272" i="2"/>
  <c r="F272" i="2"/>
  <c r="E272" i="2"/>
  <c r="D272" i="2"/>
  <c r="C272" i="2"/>
  <c r="G269" i="2"/>
  <c r="F269" i="2"/>
  <c r="F268" i="2" s="1"/>
  <c r="F267" i="2" s="1"/>
  <c r="E269" i="2"/>
  <c r="D269" i="2"/>
  <c r="C269" i="2"/>
  <c r="G264" i="2"/>
  <c r="F264" i="2"/>
  <c r="E264" i="2"/>
  <c r="D264" i="2"/>
  <c r="C264" i="2"/>
  <c r="G261" i="2"/>
  <c r="F261" i="2"/>
  <c r="E261" i="2"/>
  <c r="D261" i="2"/>
  <c r="C261" i="2"/>
  <c r="D256" i="2"/>
  <c r="D252" i="2" s="1"/>
  <c r="C256" i="2"/>
  <c r="G249" i="2"/>
  <c r="F249" i="2"/>
  <c r="E249" i="2"/>
  <c r="D249" i="2"/>
  <c r="C249" i="2"/>
  <c r="E247" i="2"/>
  <c r="E246" i="2"/>
  <c r="G245" i="2"/>
  <c r="F245" i="2"/>
  <c r="D245" i="2"/>
  <c r="D244" i="2" s="1"/>
  <c r="C245" i="2"/>
  <c r="G241" i="2"/>
  <c r="F241" i="2"/>
  <c r="E241" i="2"/>
  <c r="D241" i="2"/>
  <c r="C241" i="2"/>
  <c r="G238" i="2"/>
  <c r="F238" i="2"/>
  <c r="E238" i="2"/>
  <c r="D238" i="2"/>
  <c r="C238" i="2"/>
  <c r="G233" i="2"/>
  <c r="G224" i="2" s="1"/>
  <c r="G152" i="2" s="1"/>
  <c r="F233" i="2"/>
  <c r="F224" i="2" s="1"/>
  <c r="F152" i="2" s="1"/>
  <c r="E233" i="2"/>
  <c r="D233" i="2"/>
  <c r="C233" i="2"/>
  <c r="G225" i="2"/>
  <c r="F225" i="2"/>
  <c r="E225" i="2"/>
  <c r="E224" i="2" s="1"/>
  <c r="E152" i="2" s="1"/>
  <c r="D225" i="2"/>
  <c r="E205" i="2"/>
  <c r="G205" i="2"/>
  <c r="F205" i="2"/>
  <c r="D205" i="2"/>
  <c r="C205" i="2"/>
  <c r="G201" i="2"/>
  <c r="G200" i="2" s="1"/>
  <c r="G199" i="2" s="1"/>
  <c r="D201" i="2"/>
  <c r="D199" i="2" s="1"/>
  <c r="C201" i="2"/>
  <c r="C199" i="2" s="1"/>
  <c r="G197" i="2"/>
  <c r="F197" i="2"/>
  <c r="E197" i="2"/>
  <c r="D197" i="2"/>
  <c r="C197" i="2"/>
  <c r="G192" i="2"/>
  <c r="F192" i="2"/>
  <c r="E192" i="2"/>
  <c r="D192" i="2"/>
  <c r="C192" i="2"/>
  <c r="G188" i="2"/>
  <c r="F188" i="2"/>
  <c r="E188" i="2"/>
  <c r="D188" i="2"/>
  <c r="C188" i="2"/>
  <c r="G183" i="2"/>
  <c r="F183" i="2"/>
  <c r="E183" i="2"/>
  <c r="D183" i="2"/>
  <c r="C183" i="2"/>
  <c r="G178" i="2"/>
  <c r="F178" i="2"/>
  <c r="E178" i="2"/>
  <c r="D178" i="2"/>
  <c r="C178" i="2"/>
  <c r="G173" i="2"/>
  <c r="F173" i="2"/>
  <c r="E173" i="2"/>
  <c r="D173" i="2"/>
  <c r="C173" i="2"/>
  <c r="C167" i="2"/>
  <c r="G167" i="2"/>
  <c r="F167" i="2"/>
  <c r="E167" i="2"/>
  <c r="D167" i="2"/>
  <c r="C161" i="2"/>
  <c r="E162" i="2"/>
  <c r="E161" i="2" s="1"/>
  <c r="G161" i="2"/>
  <c r="F161" i="2"/>
  <c r="D147" i="2"/>
  <c r="G143" i="2"/>
  <c r="F143" i="2"/>
  <c r="E143" i="2"/>
  <c r="D143" i="2"/>
  <c r="C143" i="2"/>
  <c r="G137" i="2"/>
  <c r="F137" i="2"/>
  <c r="E137" i="2"/>
  <c r="D137" i="2"/>
  <c r="C137" i="2"/>
  <c r="E172" i="2" l="1"/>
  <c r="E171" i="2" s="1"/>
  <c r="G182" i="2"/>
  <c r="G149" i="2" s="1"/>
  <c r="F160" i="2"/>
  <c r="F148" i="2" s="1"/>
  <c r="C136" i="2"/>
  <c r="C135" i="2" s="1"/>
  <c r="C172" i="2"/>
  <c r="C171" i="2" s="1"/>
  <c r="E182" i="2"/>
  <c r="E149" i="2" s="1"/>
  <c r="F191" i="2"/>
  <c r="F150" i="2" s="1"/>
  <c r="E260" i="2"/>
  <c r="E259" i="2" s="1"/>
  <c r="G191" i="2"/>
  <c r="G150" i="2" s="1"/>
  <c r="D224" i="2"/>
  <c r="F237" i="2"/>
  <c r="F155" i="2" s="1"/>
  <c r="C260" i="2"/>
  <c r="G260" i="2"/>
  <c r="G160" i="2"/>
  <c r="G148" i="2" s="1"/>
  <c r="C268" i="2"/>
  <c r="G268" i="2"/>
  <c r="G267" i="2" s="1"/>
  <c r="F201" i="2"/>
  <c r="D260" i="2"/>
  <c r="E268" i="2"/>
  <c r="E267" i="2" s="1"/>
  <c r="C191" i="2"/>
  <c r="C182" i="2"/>
  <c r="D161" i="2"/>
  <c r="D160" i="2" s="1"/>
  <c r="D159" i="2" s="1"/>
  <c r="F244" i="2"/>
  <c r="G244" i="2"/>
  <c r="C237" i="2"/>
  <c r="G237" i="2"/>
  <c r="G155" i="2" s="1"/>
  <c r="E160" i="2"/>
  <c r="E148" i="2" s="1"/>
  <c r="E245" i="2"/>
  <c r="E244" i="2" s="1"/>
  <c r="C147" i="2"/>
  <c r="G172" i="2"/>
  <c r="E191" i="2"/>
  <c r="E150" i="2" s="1"/>
  <c r="F182" i="2"/>
  <c r="F149" i="2" s="1"/>
  <c r="C244" i="2"/>
  <c r="F172" i="2"/>
  <c r="D191" i="2"/>
  <c r="D172" i="2"/>
  <c r="D171" i="2" s="1"/>
  <c r="F260" i="2"/>
  <c r="F259" i="2" s="1"/>
  <c r="D268" i="2"/>
  <c r="D182" i="2"/>
  <c r="C225" i="2"/>
  <c r="C224" i="2" s="1"/>
  <c r="C252" i="2"/>
  <c r="E201" i="2"/>
  <c r="E237" i="2"/>
  <c r="E155" i="2" s="1"/>
  <c r="D237" i="2"/>
  <c r="C160" i="2"/>
  <c r="C159" i="2" s="1"/>
  <c r="E156" i="2"/>
  <c r="G259" i="2"/>
  <c r="G151" i="2"/>
  <c r="G136" i="2"/>
  <c r="G135" i="2" s="1"/>
  <c r="F136" i="2"/>
  <c r="F135" i="2" s="1"/>
  <c r="E136" i="2"/>
  <c r="E135" i="2" s="1"/>
  <c r="D136" i="2"/>
  <c r="D135" i="2" s="1"/>
  <c r="C94" i="2"/>
  <c r="G99" i="2"/>
  <c r="F99" i="2"/>
  <c r="E99" i="2"/>
  <c r="D99" i="2"/>
  <c r="C99" i="2"/>
  <c r="G119" i="2"/>
  <c r="G115" i="2"/>
  <c r="G111" i="2"/>
  <c r="G103" i="2"/>
  <c r="G90" i="2"/>
  <c r="G84" i="2"/>
  <c r="G79" i="2"/>
  <c r="G73" i="2"/>
  <c r="G68" i="2"/>
  <c r="G14" i="2" s="1"/>
  <c r="G64" i="2"/>
  <c r="G61" i="2"/>
  <c r="G53" i="2"/>
  <c r="G50" i="2"/>
  <c r="G43" i="2"/>
  <c r="G11" i="2" s="1"/>
  <c r="G36" i="2"/>
  <c r="G31" i="2"/>
  <c r="G24" i="2"/>
  <c r="G23" i="2" s="1"/>
  <c r="G22" i="2" s="1"/>
  <c r="G10" i="2" s="1"/>
  <c r="D181" i="2" l="1"/>
  <c r="E200" i="2"/>
  <c r="E199" i="2" s="1"/>
  <c r="E151" i="2" s="1"/>
  <c r="E147" i="2" s="1"/>
  <c r="F200" i="2"/>
  <c r="F199" i="2" s="1"/>
  <c r="F151" i="2" s="1"/>
  <c r="G157" i="2"/>
  <c r="C93" i="2"/>
  <c r="C181" i="2"/>
  <c r="C158" i="2" s="1"/>
  <c r="G181" i="2"/>
  <c r="E181" i="2"/>
  <c r="E157" i="2"/>
  <c r="F171" i="2"/>
  <c r="G156" i="2"/>
  <c r="G171" i="2"/>
  <c r="D158" i="2"/>
  <c r="G52" i="2"/>
  <c r="G12" i="2" s="1"/>
  <c r="F157" i="2"/>
  <c r="F156" i="2"/>
  <c r="G114" i="2"/>
  <c r="G42" i="2"/>
  <c r="G21" i="2"/>
  <c r="D134" i="2"/>
  <c r="E134" i="2"/>
  <c r="G30" i="2"/>
  <c r="G29" i="2" s="1"/>
  <c r="G28" i="2" s="1"/>
  <c r="G63" i="2"/>
  <c r="G102" i="2"/>
  <c r="G72" i="2"/>
  <c r="G83" i="2"/>
  <c r="F181" i="2" l="1"/>
  <c r="G147" i="2"/>
  <c r="F147" i="2"/>
  <c r="F134" i="2" s="1"/>
  <c r="G39" i="2"/>
  <c r="G38" i="2" s="1"/>
  <c r="G134" i="2"/>
  <c r="G71" i="2"/>
  <c r="G70" i="2" s="1"/>
  <c r="G20" i="2" l="1"/>
  <c r="D26" i="2"/>
  <c r="D25" i="2"/>
  <c r="E36" i="2" l="1"/>
  <c r="F36" i="2"/>
  <c r="C61" i="2"/>
  <c r="D61" i="2"/>
  <c r="E61" i="2"/>
  <c r="F61" i="2"/>
  <c r="C43" i="2"/>
  <c r="C24" i="2"/>
  <c r="C23" i="2" s="1"/>
  <c r="C22" i="2" s="1"/>
  <c r="C21" i="2" s="1"/>
  <c r="D24" i="2"/>
  <c r="D23" i="2" s="1"/>
  <c r="D22" i="2" s="1"/>
  <c r="D21" i="2" s="1"/>
  <c r="E24" i="2"/>
  <c r="E23" i="2" s="1"/>
  <c r="E22" i="2" s="1"/>
  <c r="E10" i="2" s="1"/>
  <c r="F24" i="2"/>
  <c r="F23" i="2" s="1"/>
  <c r="F22" i="2" s="1"/>
  <c r="F10" i="2" s="1"/>
  <c r="E21" i="2" l="1"/>
  <c r="F21" i="2"/>
  <c r="C53" i="2"/>
  <c r="C52" i="2" s="1"/>
  <c r="D53" i="2"/>
  <c r="E53" i="2"/>
  <c r="F53" i="2"/>
  <c r="E43" i="2"/>
  <c r="E11" i="2" s="1"/>
  <c r="F43" i="2"/>
  <c r="F11" i="2" s="1"/>
  <c r="D43" i="2"/>
  <c r="D52" i="2" l="1"/>
  <c r="E52" i="2"/>
  <c r="E12" i="2" s="1"/>
  <c r="F52" i="2"/>
  <c r="F12" i="2" s="1"/>
  <c r="C68" i="2"/>
  <c r="D68" i="2"/>
  <c r="E68" i="2"/>
  <c r="E14" i="2" s="1"/>
  <c r="F68" i="2"/>
  <c r="F14" i="2" s="1"/>
  <c r="C84" i="2"/>
  <c r="D84" i="2"/>
  <c r="E84" i="2"/>
  <c r="F84" i="2"/>
  <c r="C50" i="2" l="1"/>
  <c r="D50" i="2"/>
  <c r="E50" i="2"/>
  <c r="F50" i="2"/>
  <c r="C64" i="2"/>
  <c r="C63" i="2" s="1"/>
  <c r="D64" i="2"/>
  <c r="D63" i="2" s="1"/>
  <c r="E64" i="2"/>
  <c r="E63" i="2" s="1"/>
  <c r="F64" i="2"/>
  <c r="F63" i="2" s="1"/>
  <c r="C36" i="2"/>
  <c r="D36" i="2"/>
  <c r="C119" i="2" l="1"/>
  <c r="D119" i="2"/>
  <c r="E119" i="2"/>
  <c r="F119" i="2"/>
  <c r="C115" i="2"/>
  <c r="D115" i="2"/>
  <c r="E115" i="2"/>
  <c r="E114" i="2" s="1"/>
  <c r="F115" i="2"/>
  <c r="F114" i="2" s="1"/>
  <c r="C111" i="2"/>
  <c r="D111" i="2"/>
  <c r="E111" i="2"/>
  <c r="F111" i="2"/>
  <c r="C103" i="2"/>
  <c r="D103" i="2"/>
  <c r="E103" i="2"/>
  <c r="E102" i="2" s="1"/>
  <c r="F103" i="2"/>
  <c r="C90" i="2"/>
  <c r="C83" i="2" s="1"/>
  <c r="D90" i="2"/>
  <c r="D83" i="2" s="1"/>
  <c r="E90" i="2"/>
  <c r="E83" i="2" s="1"/>
  <c r="F90" i="2"/>
  <c r="F83" i="2" s="1"/>
  <c r="C79" i="2"/>
  <c r="D79" i="2"/>
  <c r="E79" i="2"/>
  <c r="F79" i="2"/>
  <c r="C73" i="2"/>
  <c r="D73" i="2"/>
  <c r="E73" i="2"/>
  <c r="F73" i="2"/>
  <c r="C42" i="2"/>
  <c r="C39" i="2" s="1"/>
  <c r="C38" i="2" s="1"/>
  <c r="D42" i="2"/>
  <c r="E42" i="2"/>
  <c r="F42" i="2"/>
  <c r="C31" i="2"/>
  <c r="C30" i="2" s="1"/>
  <c r="C29" i="2" s="1"/>
  <c r="C28" i="2" s="1"/>
  <c r="D31" i="2"/>
  <c r="D30" i="2" s="1"/>
  <c r="D29" i="2" s="1"/>
  <c r="D28" i="2" s="1"/>
  <c r="E31" i="2"/>
  <c r="E30" i="2" s="1"/>
  <c r="E29" i="2" s="1"/>
  <c r="E28" i="2" s="1"/>
  <c r="F31" i="2"/>
  <c r="F30" i="2" s="1"/>
  <c r="F29" i="2" s="1"/>
  <c r="F28" i="2" s="1"/>
  <c r="F102" i="2" l="1"/>
  <c r="C72" i="2"/>
  <c r="C114" i="2"/>
  <c r="C102" i="2"/>
  <c r="D39" i="2"/>
  <c r="D38" i="2" s="1"/>
  <c r="F72" i="2"/>
  <c r="E72" i="2"/>
  <c r="E71" i="2" s="1"/>
  <c r="F39" i="2"/>
  <c r="F38" i="2" s="1"/>
  <c r="E39" i="2"/>
  <c r="E38" i="2" s="1"/>
  <c r="D72" i="2"/>
  <c r="D114" i="2"/>
  <c r="D102" i="2"/>
  <c r="C71" i="2" l="1"/>
  <c r="C70" i="2" s="1"/>
  <c r="D71" i="2"/>
  <c r="D70" i="2" s="1"/>
  <c r="D20" i="2" s="1"/>
  <c r="F71" i="2"/>
  <c r="F70" i="2" s="1"/>
  <c r="F20" i="2" s="1"/>
  <c r="E70" i="2"/>
  <c r="E20" i="2" s="1"/>
  <c r="C134" i="2" l="1"/>
  <c r="C20" i="2" s="1"/>
</calcChain>
</file>

<file path=xl/sharedStrings.xml><?xml version="1.0" encoding="utf-8"?>
<sst xmlns="http://schemas.openxmlformats.org/spreadsheetml/2006/main" count="457" uniqueCount="93">
  <si>
    <t/>
  </si>
  <si>
    <t>080</t>
  </si>
  <si>
    <t>MINISTARSTVO ZNANOSTI I OBRAZOVANJA</t>
  </si>
  <si>
    <t>3</t>
  </si>
  <si>
    <t>Rashodi poslovanja</t>
  </si>
  <si>
    <t>32</t>
  </si>
  <si>
    <t>Materijalni rashodi</t>
  </si>
  <si>
    <t>31</t>
  </si>
  <si>
    <t>Rashodi za zaposlene</t>
  </si>
  <si>
    <t>34</t>
  </si>
  <si>
    <t>Financijski rashodi</t>
  </si>
  <si>
    <t>37</t>
  </si>
  <si>
    <t>Naknade građanima i kućanstvima na temelju osiguranja i druge naknade</t>
  </si>
  <si>
    <t>4</t>
  </si>
  <si>
    <t>Rashodi za nabavu nefinancijske imovine</t>
  </si>
  <si>
    <t>42</t>
  </si>
  <si>
    <t>Rashodi za nabavu proizvedene dugotrajne imovine</t>
  </si>
  <si>
    <t>45</t>
  </si>
  <si>
    <t>Rashodi za dodatna ulaganja na nefinancijskoj imovini</t>
  </si>
  <si>
    <t>0942</t>
  </si>
  <si>
    <t>Drugi stupanj visoke naobrazbe</t>
  </si>
  <si>
    <t>38</t>
  </si>
  <si>
    <t>Ostali rashodi</t>
  </si>
  <si>
    <t>Subvencije</t>
  </si>
  <si>
    <t>41</t>
  </si>
  <si>
    <t>Rashodi za nabavu neproizvedene dugotrajne imovine</t>
  </si>
  <si>
    <t>OBNOVA INFRASTRUKTURE I OPREME U PODRUČJU OBRAZOVANJA OŠTEĆENE POTRESOM</t>
  </si>
  <si>
    <t>3705</t>
  </si>
  <si>
    <t>OP KONKURENTNOST I KOHEZIJA 2014.-2020., PRIORITET 1, 9 i 10</t>
  </si>
  <si>
    <t>08006</t>
  </si>
  <si>
    <t>Sveučilišta i veleučilišta u Republici Hrvatskoj</t>
  </si>
  <si>
    <t>A621138</t>
  </si>
  <si>
    <t>REDOVNA DJELATNOST SVEUČILIŠTA U DUBROVNIKU</t>
  </si>
  <si>
    <t>A622122</t>
  </si>
  <si>
    <t>PROGRAMSKO FINANCIRANJE JAVNIH VISOKIH UČILIŠTA</t>
  </si>
  <si>
    <t>43</t>
  </si>
  <si>
    <t>A679073</t>
  </si>
  <si>
    <t>EU PROJEKTI SVEUČILIŠTA U DUBROVNIKU (IZ EVIDENCIJSKIH PRIHODA)</t>
  </si>
  <si>
    <t>51</t>
  </si>
  <si>
    <t>A679093</t>
  </si>
  <si>
    <t>REDOVNA DJELATNOST SVEUČILIŠTA U DUBROVNIKU (IZ EVIDENCIJSKIH PRIHODA)</t>
  </si>
  <si>
    <t>K679084</t>
  </si>
  <si>
    <t>K679116</t>
  </si>
  <si>
    <t>II. POSEBNI DIO</t>
  </si>
  <si>
    <t>U EUR</t>
  </si>
  <si>
    <t>PRIMJER</t>
  </si>
  <si>
    <t>11</t>
  </si>
  <si>
    <t>Opći prihodi i primici</t>
  </si>
  <si>
    <t>Pomoći EU</t>
  </si>
  <si>
    <t>Ostali prihodi za posebne namjene</t>
  </si>
  <si>
    <t>52</t>
  </si>
  <si>
    <t>Ostale pomoći</t>
  </si>
  <si>
    <t>Mehanizam za oporavak i otpornost</t>
  </si>
  <si>
    <t>5761</t>
  </si>
  <si>
    <t>Fond solidarnosti Europske unije – potre</t>
  </si>
  <si>
    <t>563</t>
  </si>
  <si>
    <t>Europski fond za regionalni razvoj (EFRR</t>
  </si>
  <si>
    <t>Vlastiti prihodi</t>
  </si>
  <si>
    <t>61</t>
  </si>
  <si>
    <t>Donacije</t>
  </si>
  <si>
    <t>Pomoći dane u inozemstvo i unutar općeg proračina</t>
  </si>
  <si>
    <t>24141 SVEUČILIŠTE U DUBROVNIKU</t>
  </si>
  <si>
    <t>VISOKO OBRAZOVANJE-SVEUČILIŠTE U DUBROVNIKU</t>
  </si>
  <si>
    <t xml:space="preserve">31 </t>
  </si>
  <si>
    <t>Projekcija 
2027.</t>
  </si>
  <si>
    <t>Izvršenje 2024</t>
  </si>
  <si>
    <t xml:space="preserve"> Tekući plan  2025.</t>
  </si>
  <si>
    <t>Plan 2026</t>
  </si>
  <si>
    <t>Projekcija 
2028.</t>
  </si>
  <si>
    <t>K621061</t>
  </si>
  <si>
    <t>ODRŽAVANJE OBJEKATA VISOKOOBRAZOVNIH USTANOVA</t>
  </si>
  <si>
    <t>Pomoći iz državnog proračuna</t>
  </si>
  <si>
    <t>Ostale darovnice</t>
  </si>
  <si>
    <t>Europski fond za regionalni razvoj (ERDF)</t>
  </si>
  <si>
    <t>VISOKO OBRAZOVANJE</t>
  </si>
  <si>
    <t>A679134</t>
  </si>
  <si>
    <t>PROGRAMSKO FINANCIRANJE JAVNIH VISOKIH UČILIŠTA 2025.-2029.</t>
  </si>
  <si>
    <t>Programi Unije</t>
  </si>
  <si>
    <t>35</t>
  </si>
  <si>
    <t>36</t>
  </si>
  <si>
    <t>Pomoći dane u inozemstvo i unutar općeg proračuna</t>
  </si>
  <si>
    <t>SVEUČILIŠTE U DUBROVNIKU</t>
  </si>
  <si>
    <t>A679136</t>
  </si>
  <si>
    <t>RAZVOJ SUSTAVA PROGRAMSKIH SPORAZUMA ZA FINANCIRANJE SVEUČILIŠTA I ZNANSTVENIH INSTITUTA USMJERENIH NA INOVACIJE, ISTRAŽIVANJE I RAZVOJ-NPOO (C3.2.R1-I1)</t>
  </si>
  <si>
    <t>A679135</t>
  </si>
  <si>
    <t>PROGRAMSKO I OSTALO FINANCIRANJE JAVNIH VISOKIH UČILIŠTA – IZ EVIDENCIJSKIH PRIHODA</t>
  </si>
  <si>
    <t>A679132</t>
  </si>
  <si>
    <t>PROGRAM PEKOGRANIČNE SURADNJE-IZ EVIDENCIJSKIH PRIHODA</t>
  </si>
  <si>
    <t>A679133</t>
  </si>
  <si>
    <t>PROGRAM PEKOGRANIČNE SURADNJE UPRAVLJAČKO TIJELO IZ  INOZEMSTVA-IZ EVIDENCIJSKIH PRIHODA</t>
  </si>
  <si>
    <t>Pomoći iz državnog proračuna kroz opće prihode i primitke</t>
  </si>
  <si>
    <t>Pomoći iz državnog proračuna kroz nacionalno sufinanciranje EU projekata</t>
  </si>
  <si>
    <t>Pomoći iz državnog proračuna kroz ostale prihode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</si>
</sst>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</fonts>
  <fills count="51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/>
      <top/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68">
    <xf numFmtId="0" fontId="0" fillId="0" borderId="0"/>
    <xf numFmtId="0" fontId="4" fillId="2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9" borderId="0" applyNumberFormat="0" applyBorder="0" applyAlignment="0" applyProtection="0"/>
    <xf numFmtId="0" fontId="12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7" fillId="2" borderId="0"/>
    <xf numFmtId="4" fontId="5" fillId="28" borderId="1" applyNumberFormat="0" applyProtection="0">
      <alignment vertical="center"/>
    </xf>
    <xf numFmtId="4" fontId="16" fillId="29" borderId="1" applyNumberFormat="0" applyProtection="0">
      <alignment vertical="center"/>
    </xf>
    <xf numFmtId="4" fontId="5" fillId="29" borderId="1" applyNumberFormat="0" applyProtection="0">
      <alignment horizontal="left" vertical="center" indent="1"/>
    </xf>
    <xf numFmtId="0" fontId="9" fillId="28" borderId="2" applyNumberFormat="0" applyProtection="0">
      <alignment horizontal="left" vertical="top" indent="1"/>
    </xf>
    <xf numFmtId="4" fontId="5" fillId="30" borderId="1" applyNumberFormat="0" applyProtection="0">
      <alignment horizontal="left" vertical="center" indent="1"/>
    </xf>
    <xf numFmtId="4" fontId="5" fillId="31" borderId="1" applyNumberFormat="0" applyProtection="0">
      <alignment horizontal="right" vertical="center"/>
    </xf>
    <xf numFmtId="4" fontId="5" fillId="32" borderId="1" applyNumberFormat="0" applyProtection="0">
      <alignment horizontal="right" vertical="center"/>
    </xf>
    <xf numFmtId="4" fontId="5" fillId="33" borderId="3" applyNumberFormat="0" applyProtection="0">
      <alignment horizontal="right" vertical="center"/>
    </xf>
    <xf numFmtId="4" fontId="5" fillId="9" borderId="1" applyNumberFormat="0" applyProtection="0">
      <alignment horizontal="right" vertical="center"/>
    </xf>
    <xf numFmtId="4" fontId="5" fillId="34" borderId="1" applyNumberFormat="0" applyProtection="0">
      <alignment horizontal="right" vertical="center"/>
    </xf>
    <xf numFmtId="4" fontId="5" fillId="35" borderId="1" applyNumberFormat="0" applyProtection="0">
      <alignment horizontal="right" vertical="center"/>
    </xf>
    <xf numFmtId="4" fontId="5" fillId="7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5" fillId="36" borderId="1" applyNumberFormat="0" applyProtection="0">
      <alignment horizontal="right" vertical="center"/>
    </xf>
    <xf numFmtId="4" fontId="5" fillId="37" borderId="3" applyNumberFormat="0" applyProtection="0">
      <alignment horizontal="left" vertical="center" indent="1"/>
    </xf>
    <xf numFmtId="4" fontId="8" fillId="8" borderId="3" applyNumberFormat="0" applyProtection="0">
      <alignment horizontal="left" vertical="center" indent="1"/>
    </xf>
    <xf numFmtId="4" fontId="8" fillId="8" borderId="3" applyNumberFormat="0" applyProtection="0">
      <alignment horizontal="left" vertical="center" indent="1"/>
    </xf>
    <xf numFmtId="4" fontId="5" fillId="3" borderId="1" applyNumberFormat="0" applyProtection="0">
      <alignment horizontal="right" vertical="center"/>
    </xf>
    <xf numFmtId="4" fontId="5" fillId="5" borderId="3" applyNumberFormat="0" applyProtection="0">
      <alignment horizontal="left" vertical="center" indent="1"/>
    </xf>
    <xf numFmtId="4" fontId="5" fillId="3" borderId="3" applyNumberFormat="0" applyProtection="0">
      <alignment horizontal="left" vertical="center" indent="1"/>
    </xf>
    <xf numFmtId="0" fontId="5" fillId="6" borderId="1" applyNumberFormat="0" applyProtection="0">
      <alignment horizontal="left" vertical="center" indent="1"/>
    </xf>
    <xf numFmtId="0" fontId="5" fillId="8" borderId="2" applyNumberFormat="0" applyProtection="0">
      <alignment horizontal="left" vertical="top" indent="1"/>
    </xf>
    <xf numFmtId="0" fontId="5" fillId="38" borderId="1" applyNumberFormat="0" applyProtection="0">
      <alignment horizontal="left" vertical="center" indent="1"/>
    </xf>
    <xf numFmtId="0" fontId="5" fillId="3" borderId="2" applyNumberFormat="0" applyProtection="0">
      <alignment horizontal="left" vertical="top" indent="1"/>
    </xf>
    <xf numFmtId="0" fontId="5" fillId="39" borderId="1" applyNumberFormat="0" applyProtection="0">
      <alignment horizontal="left" vertical="center" indent="1"/>
    </xf>
    <xf numFmtId="0" fontId="5" fillId="39" borderId="2" applyNumberFormat="0" applyProtection="0">
      <alignment horizontal="left" vertical="top" indent="1"/>
    </xf>
    <xf numFmtId="0" fontId="5" fillId="5" borderId="1" applyNumberFormat="0" applyProtection="0">
      <alignment horizontal="left" vertical="center" indent="1"/>
    </xf>
    <xf numFmtId="0" fontId="5" fillId="5" borderId="2" applyNumberFormat="0" applyProtection="0">
      <alignment horizontal="left" vertical="top" indent="1"/>
    </xf>
    <xf numFmtId="0" fontId="5" fillId="40" borderId="4" applyNumberFormat="0">
      <protection locked="0"/>
    </xf>
    <xf numFmtId="0" fontId="6" fillId="8" borderId="5" applyBorder="0"/>
    <xf numFmtId="4" fontId="7" fillId="41" borderId="2" applyNumberFormat="0" applyProtection="0">
      <alignment vertical="center"/>
    </xf>
    <xf numFmtId="4" fontId="16" fillId="42" borderId="6" applyNumberFormat="0" applyProtection="0">
      <alignment vertical="center"/>
    </xf>
    <xf numFmtId="4" fontId="7" fillId="6" borderId="2" applyNumberFormat="0" applyProtection="0">
      <alignment horizontal="left" vertical="center" indent="1"/>
    </xf>
    <xf numFmtId="0" fontId="7" fillId="41" borderId="2" applyNumberFormat="0" applyProtection="0">
      <alignment horizontal="left" vertical="top" indent="1"/>
    </xf>
    <xf numFmtId="4" fontId="5" fillId="0" borderId="1" applyNumberFormat="0" applyProtection="0">
      <alignment horizontal="right" vertical="center"/>
    </xf>
    <xf numFmtId="4" fontId="16" fillId="43" borderId="1" applyNumberFormat="0" applyProtection="0">
      <alignment horizontal="right" vertical="center"/>
    </xf>
    <xf numFmtId="4" fontId="5" fillId="30" borderId="1" applyNumberFormat="0" applyProtection="0">
      <alignment horizontal="left" vertical="center" indent="1"/>
    </xf>
    <xf numFmtId="0" fontId="7" fillId="3" borderId="2" applyNumberFormat="0" applyProtection="0">
      <alignment horizontal="left" vertical="top" indent="1"/>
    </xf>
    <xf numFmtId="4" fontId="10" fillId="44" borderId="3" applyNumberFormat="0" applyProtection="0">
      <alignment horizontal="left" vertical="center" indent="1"/>
    </xf>
    <xf numFmtId="0" fontId="5" fillId="45" borderId="6"/>
    <xf numFmtId="4" fontId="11" fillId="40" borderId="1" applyNumberFormat="0" applyProtection="0">
      <alignment horizontal="right" vertical="center"/>
    </xf>
    <xf numFmtId="0" fontId="15" fillId="0" borderId="0" applyNumberFormat="0" applyFill="0" applyBorder="0" applyAlignment="0" applyProtection="0"/>
    <xf numFmtId="0" fontId="5" fillId="5" borderId="1" applyNumberFormat="0" applyProtection="0">
      <alignment horizontal="left" vertical="center" indent="1"/>
    </xf>
    <xf numFmtId="4" fontId="5" fillId="0" borderId="1" applyNumberFormat="0" applyProtection="0">
      <alignment horizontal="right" vertical="center"/>
    </xf>
  </cellStyleXfs>
  <cellXfs count="74">
    <xf numFmtId="0" fontId="0" fillId="0" borderId="0" xfId="0"/>
    <xf numFmtId="0" fontId="18" fillId="0" borderId="0" xfId="0" applyFont="1" applyAlignment="1">
      <alignment horizontal="center"/>
    </xf>
    <xf numFmtId="0" fontId="1" fillId="0" borderId="0" xfId="0" applyFont="1"/>
    <xf numFmtId="0" fontId="19" fillId="30" borderId="1" xfId="28" quotePrefix="1" applyNumberFormat="1" applyFont="1">
      <alignment horizontal="left" vertical="center" indent="1"/>
    </xf>
    <xf numFmtId="0" fontId="3" fillId="0" borderId="0" xfId="0" applyFont="1"/>
    <xf numFmtId="0" fontId="19" fillId="46" borderId="1" xfId="46" quotePrefix="1" applyFont="1" applyFill="1">
      <alignment horizontal="left" vertical="center" indent="1"/>
    </xf>
    <xf numFmtId="0" fontId="19" fillId="46" borderId="1" xfId="46" quotePrefix="1" applyFont="1" applyFill="1" applyAlignment="1">
      <alignment horizontal="left" vertical="center" indent="3"/>
    </xf>
    <xf numFmtId="0" fontId="2" fillId="0" borderId="0" xfId="0" applyFont="1" applyAlignment="1">
      <alignment horizontal="right"/>
    </xf>
    <xf numFmtId="0" fontId="19" fillId="38" borderId="1" xfId="46" quotePrefix="1" applyFont="1">
      <alignment horizontal="left" vertical="center" indent="1"/>
    </xf>
    <xf numFmtId="0" fontId="19" fillId="38" borderId="1" xfId="46" quotePrefix="1" applyFont="1" applyAlignment="1">
      <alignment horizontal="left" vertical="center" indent="3"/>
    </xf>
    <xf numFmtId="0" fontId="20" fillId="0" borderId="0" xfId="0" applyFont="1"/>
    <xf numFmtId="3" fontId="5" fillId="47" borderId="1" xfId="24" applyNumberFormat="1" applyFill="1">
      <alignment vertical="center"/>
    </xf>
    <xf numFmtId="3" fontId="0" fillId="0" borderId="0" xfId="0" applyNumberFormat="1"/>
    <xf numFmtId="0" fontId="18" fillId="0" borderId="0" xfId="0" applyFont="1" applyAlignment="1">
      <alignment horizontal="center"/>
    </xf>
    <xf numFmtId="0" fontId="19" fillId="30" borderId="1" xfId="60" quotePrefix="1" applyNumberFormat="1" applyFont="1" applyAlignment="1">
      <alignment horizontal="center" vertical="center" wrapText="1"/>
    </xf>
    <xf numFmtId="3" fontId="5" fillId="0" borderId="7" xfId="58" applyNumberFormat="1" applyFill="1" applyBorder="1">
      <alignment horizontal="right" vertical="center"/>
    </xf>
    <xf numFmtId="3" fontId="21" fillId="0" borderId="0" xfId="0" applyNumberFormat="1" applyFont="1"/>
    <xf numFmtId="0" fontId="18" fillId="0" borderId="0" xfId="0" applyFont="1" applyAlignment="1">
      <alignment horizontal="center"/>
    </xf>
    <xf numFmtId="0" fontId="22" fillId="0" borderId="0" xfId="0" quotePrefix="1" applyFont="1" applyFill="1" applyBorder="1" applyAlignment="1">
      <alignment horizontal="center" vertical="center" wrapText="1"/>
    </xf>
    <xf numFmtId="0" fontId="5" fillId="0" borderId="1" xfId="66" quotePrefix="1" applyFill="1" applyAlignment="1">
      <alignment horizontal="left" vertical="center" indent="7"/>
    </xf>
    <xf numFmtId="0" fontId="5" fillId="0" borderId="8" xfId="66" quotePrefix="1" applyFill="1" applyBorder="1">
      <alignment horizontal="left" vertical="center" indent="1"/>
    </xf>
    <xf numFmtId="3" fontId="5" fillId="47" borderId="8" xfId="67" applyNumberFormat="1" applyFill="1" applyBorder="1">
      <alignment horizontal="right" vertical="center"/>
    </xf>
    <xf numFmtId="0" fontId="5" fillId="0" borderId="1" xfId="66" quotePrefix="1" applyFill="1">
      <alignment horizontal="left" vertical="center" indent="1"/>
    </xf>
    <xf numFmtId="3" fontId="5" fillId="47" borderId="1" xfId="67" applyNumberFormat="1" applyFill="1">
      <alignment horizontal="right" vertical="center"/>
    </xf>
    <xf numFmtId="0" fontId="4" fillId="47" borderId="1" xfId="66" quotePrefix="1" applyFont="1" applyFill="1" applyAlignment="1">
      <alignment horizontal="left" vertical="center" indent="7"/>
    </xf>
    <xf numFmtId="0" fontId="4" fillId="47" borderId="1" xfId="66" quotePrefix="1" applyFont="1" applyFill="1">
      <alignment horizontal="left" vertical="center" indent="1"/>
    </xf>
    <xf numFmtId="0" fontId="5" fillId="0" borderId="9" xfId="66" quotePrefix="1" applyFill="1" applyBorder="1" applyAlignment="1">
      <alignment horizontal="left" vertical="center" indent="7"/>
    </xf>
    <xf numFmtId="0" fontId="5" fillId="0" borderId="9" xfId="66" quotePrefix="1" applyFill="1" applyBorder="1">
      <alignment horizontal="left" vertical="center" indent="1"/>
    </xf>
    <xf numFmtId="3" fontId="5" fillId="47" borderId="9" xfId="67" applyNumberFormat="1" applyFill="1" applyBorder="1">
      <alignment horizontal="right" vertical="center"/>
    </xf>
    <xf numFmtId="0" fontId="23" fillId="0" borderId="10" xfId="48" quotePrefix="1" applyFont="1" applyFill="1" applyBorder="1" applyAlignment="1">
      <alignment horizontal="left" vertical="center" indent="4"/>
    </xf>
    <xf numFmtId="0" fontId="23" fillId="0" borderId="10" xfId="48" quotePrefix="1" applyFont="1" applyFill="1" applyBorder="1" applyAlignment="1">
      <alignment horizontal="left" vertical="center" indent="1"/>
    </xf>
    <xf numFmtId="0" fontId="24" fillId="0" borderId="1" xfId="66" quotePrefix="1" applyFont="1" applyFill="1">
      <alignment horizontal="left" vertical="center" indent="1"/>
    </xf>
    <xf numFmtId="0" fontId="5" fillId="0" borderId="1" xfId="66" quotePrefix="1" applyFill="1" applyAlignment="1">
      <alignment horizontal="left" vertical="center" indent="9"/>
    </xf>
    <xf numFmtId="0" fontId="24" fillId="0" borderId="1" xfId="66" quotePrefix="1" applyFont="1" applyFill="1" applyAlignment="1">
      <alignment horizontal="left" vertical="center" indent="7"/>
    </xf>
    <xf numFmtId="3" fontId="24" fillId="47" borderId="1" xfId="67" applyNumberFormat="1" applyFont="1" applyFill="1">
      <alignment horizontal="right" vertical="center"/>
    </xf>
    <xf numFmtId="0" fontId="22" fillId="0" borderId="6" xfId="0" quotePrefix="1" applyFont="1" applyFill="1" applyBorder="1" applyAlignment="1">
      <alignment horizontal="left" vertical="center" wrapText="1"/>
    </xf>
    <xf numFmtId="0" fontId="24" fillId="48" borderId="1" xfId="66" quotePrefix="1" applyFont="1" applyFill="1" applyAlignment="1">
      <alignment horizontal="left" vertical="center" indent="5"/>
    </xf>
    <xf numFmtId="0" fontId="24" fillId="48" borderId="1" xfId="66" quotePrefix="1" applyFont="1" applyFill="1">
      <alignment horizontal="left" vertical="center" indent="1"/>
    </xf>
    <xf numFmtId="3" fontId="5" fillId="48" borderId="1" xfId="67" applyNumberFormat="1" applyFill="1">
      <alignment horizontal="right" vertical="center"/>
    </xf>
    <xf numFmtId="3" fontId="24" fillId="48" borderId="1" xfId="67" applyNumberFormat="1" applyFont="1" applyFill="1">
      <alignment horizontal="right" vertical="center"/>
    </xf>
    <xf numFmtId="0" fontId="24" fillId="49" borderId="1" xfId="66" quotePrefix="1" applyFont="1" applyFill="1" applyAlignment="1">
      <alignment horizontal="left" vertical="center" indent="7"/>
    </xf>
    <xf numFmtId="0" fontId="24" fillId="49" borderId="1" xfId="66" quotePrefix="1" applyFont="1" applyFill="1">
      <alignment horizontal="left" vertical="center" indent="1"/>
    </xf>
    <xf numFmtId="3" fontId="5" fillId="49" borderId="1" xfId="67" applyNumberFormat="1" applyFill="1">
      <alignment horizontal="right" vertical="center"/>
    </xf>
    <xf numFmtId="3" fontId="24" fillId="49" borderId="1" xfId="67" applyNumberFormat="1" applyFont="1" applyFill="1">
      <alignment horizontal="right" vertical="center"/>
    </xf>
    <xf numFmtId="3" fontId="5" fillId="0" borderId="7" xfId="67" applyNumberFormat="1" applyFill="1" applyBorder="1">
      <alignment horizontal="right" vertical="center"/>
    </xf>
    <xf numFmtId="0" fontId="0" fillId="47" borderId="0" xfId="0" applyFill="1"/>
    <xf numFmtId="3" fontId="19" fillId="47" borderId="1" xfId="24" applyNumberFormat="1" applyFont="1" applyFill="1">
      <alignment vertical="center"/>
    </xf>
    <xf numFmtId="3" fontId="5" fillId="47" borderId="1" xfId="58" applyNumberFormat="1" applyFill="1">
      <alignment horizontal="right" vertical="center"/>
    </xf>
    <xf numFmtId="3" fontId="23" fillId="47" borderId="8" xfId="67" applyNumberFormat="1" applyFont="1" applyFill="1" applyBorder="1">
      <alignment horizontal="right" vertical="center"/>
    </xf>
    <xf numFmtId="3" fontId="5" fillId="50" borderId="1" xfId="67" applyNumberFormat="1" applyFill="1">
      <alignment horizontal="right" vertical="center"/>
    </xf>
    <xf numFmtId="3" fontId="22" fillId="47" borderId="6" xfId="0" quotePrefix="1" applyNumberFormat="1" applyFont="1" applyFill="1" applyBorder="1" applyAlignment="1">
      <alignment horizontal="right" vertical="center" wrapText="1"/>
    </xf>
    <xf numFmtId="3" fontId="22" fillId="47" borderId="6" xfId="0" applyNumberFormat="1" applyFont="1" applyFill="1" applyBorder="1" applyAlignment="1" applyProtection="1">
      <alignment horizontal="right" vertical="center" wrapText="1"/>
    </xf>
    <xf numFmtId="0" fontId="5" fillId="47" borderId="1" xfId="50" quotePrefix="1" applyFill="1" applyAlignment="1">
      <alignment horizontal="left" vertical="center" indent="5"/>
    </xf>
    <xf numFmtId="0" fontId="5" fillId="47" borderId="1" xfId="50" quotePrefix="1" applyFill="1">
      <alignment horizontal="left" vertical="center" indent="1"/>
    </xf>
    <xf numFmtId="0" fontId="5" fillId="47" borderId="1" xfId="50" quotePrefix="1" applyFill="1" applyAlignment="1">
      <alignment horizontal="left" vertical="center" indent="6"/>
    </xf>
    <xf numFmtId="0" fontId="5" fillId="47" borderId="1" xfId="50" quotePrefix="1" applyFill="1" applyAlignment="1">
      <alignment horizontal="left" vertical="center" indent="7"/>
    </xf>
    <xf numFmtId="0" fontId="5" fillId="47" borderId="1" xfId="50" quotePrefix="1" applyFill="1" applyAlignment="1">
      <alignment horizontal="left" vertical="center" indent="8"/>
    </xf>
    <xf numFmtId="0" fontId="5" fillId="47" borderId="1" xfId="50" quotePrefix="1" applyFill="1" applyAlignment="1">
      <alignment horizontal="left" vertical="center" indent="9"/>
    </xf>
    <xf numFmtId="0" fontId="24" fillId="48" borderId="1" xfId="50" quotePrefix="1" applyFont="1" applyFill="1" applyAlignment="1">
      <alignment horizontal="left" vertical="center" indent="5"/>
    </xf>
    <xf numFmtId="0" fontId="24" fillId="48" borderId="1" xfId="50" quotePrefix="1" applyFont="1" applyFill="1">
      <alignment horizontal="left" vertical="center" indent="1"/>
    </xf>
    <xf numFmtId="3" fontId="24" fillId="48" borderId="1" xfId="24" applyNumberFormat="1" applyFont="1" applyFill="1">
      <alignment vertical="center"/>
    </xf>
    <xf numFmtId="0" fontId="5" fillId="49" borderId="1" xfId="50" quotePrefix="1" applyFill="1" applyAlignment="1">
      <alignment horizontal="left" vertical="center" indent="7"/>
    </xf>
    <xf numFmtId="0" fontId="5" fillId="49" borderId="1" xfId="50" quotePrefix="1" applyFill="1">
      <alignment horizontal="left" vertical="center" indent="1"/>
    </xf>
    <xf numFmtId="3" fontId="5" fillId="49" borderId="1" xfId="24" applyNumberFormat="1" applyFill="1">
      <alignment vertical="center"/>
    </xf>
    <xf numFmtId="0" fontId="5" fillId="47" borderId="1" xfId="50" quotePrefix="1" applyFill="1" applyAlignment="1">
      <alignment horizontal="right" vertical="center"/>
    </xf>
    <xf numFmtId="0" fontId="24" fillId="49" borderId="1" xfId="50" quotePrefix="1" applyFont="1" applyFill="1" applyAlignment="1">
      <alignment horizontal="left" vertical="center" indent="7"/>
    </xf>
    <xf numFmtId="0" fontId="24" fillId="49" borderId="1" xfId="50" quotePrefix="1" applyFont="1" applyFill="1">
      <alignment horizontal="left" vertical="center" indent="1"/>
    </xf>
    <xf numFmtId="3" fontId="24" fillId="49" borderId="1" xfId="24" applyNumberFormat="1" applyFont="1" applyFill="1">
      <alignment vertical="center"/>
    </xf>
    <xf numFmtId="0" fontId="24" fillId="49" borderId="1" xfId="50" quotePrefix="1" applyFont="1" applyFill="1" applyAlignment="1">
      <alignment horizontal="left" vertical="center" indent="9"/>
    </xf>
    <xf numFmtId="3" fontId="24" fillId="49" borderId="1" xfId="58" applyNumberFormat="1" applyFont="1" applyFill="1">
      <alignment horizontal="right" vertical="center"/>
    </xf>
    <xf numFmtId="0" fontId="8" fillId="47" borderId="1" xfId="48" quotePrefix="1" applyFont="1" applyFill="1" applyAlignment="1">
      <alignment horizontal="left" vertical="center" indent="4"/>
    </xf>
    <xf numFmtId="0" fontId="8" fillId="47" borderId="1" xfId="48" quotePrefix="1" applyFont="1" applyFill="1">
      <alignment horizontal="left" vertical="center" indent="1"/>
    </xf>
    <xf numFmtId="3" fontId="8" fillId="47" borderId="1" xfId="24" applyNumberFormat="1" applyFont="1" applyFill="1">
      <alignment vertical="center"/>
    </xf>
    <xf numFmtId="0" fontId="18" fillId="0" borderId="0" xfId="0" applyFont="1" applyAlignment="1">
      <alignment horizontal="center"/>
    </xf>
  </cellXfs>
  <cellStyles count="68">
    <cellStyle name="Accent1 - 20%" xfId="2"/>
    <cellStyle name="Accent1 - 40%" xfId="3"/>
    <cellStyle name="Accent1 - 60%" xfId="4"/>
    <cellStyle name="Accent2 - 20%" xfId="5"/>
    <cellStyle name="Accent2 - 40%" xfId="6"/>
    <cellStyle name="Accent2 - 60%" xfId="7"/>
    <cellStyle name="Accent3 - 20%" xfId="8"/>
    <cellStyle name="Accent3 - 40%" xfId="9"/>
    <cellStyle name="Accent3 - 60%" xfId="10"/>
    <cellStyle name="Accent4 - 20%" xfId="11"/>
    <cellStyle name="Accent4 - 40%" xfId="12"/>
    <cellStyle name="Accent4 - 60%" xfId="13"/>
    <cellStyle name="Accent5 - 20%" xfId="14"/>
    <cellStyle name="Accent5 - 40%" xfId="15"/>
    <cellStyle name="Accent5 - 60%" xfId="16"/>
    <cellStyle name="Accent6 - 20%" xfId="17"/>
    <cellStyle name="Accent6 - 40%" xfId="18"/>
    <cellStyle name="Accent6 - 60%" xfId="19"/>
    <cellStyle name="Emphasis 1" xfId="20"/>
    <cellStyle name="Emphasis 2" xfId="21"/>
    <cellStyle name="Emphasis 3" xfId="22"/>
    <cellStyle name="Normal" xfId="0" builtinId="0"/>
    <cellStyle name="Normal 2" xfId="23"/>
    <cellStyle name="Normal 3" xfId="1"/>
    <cellStyle name="SAPBEXaggData" xfId="24"/>
    <cellStyle name="SAPBEXaggDataEmph" xfId="25"/>
    <cellStyle name="SAPBEXaggItem" xfId="26"/>
    <cellStyle name="SAPBEXaggItemX" xfId="27"/>
    <cellStyle name="SAPBEXchaText" xfId="28"/>
    <cellStyle name="SAPBEXexcBad7" xfId="29"/>
    <cellStyle name="SAPBEXexcBad8" xfId="30"/>
    <cellStyle name="SAPBEXexcBad9" xfId="31"/>
    <cellStyle name="SAPBEXexcCritical4" xfId="32"/>
    <cellStyle name="SAPBEXexcCritical5" xfId="33"/>
    <cellStyle name="SAPBEXexcCritical6" xfId="34"/>
    <cellStyle name="SAPBEXexcGood1" xfId="35"/>
    <cellStyle name="SAPBEXexcGood2" xfId="36"/>
    <cellStyle name="SAPBEXexcGood3" xfId="37"/>
    <cellStyle name="SAPBEXfilterDrill" xfId="38"/>
    <cellStyle name="SAPBEXfilterItem" xfId="39"/>
    <cellStyle name="SAPBEXfilterText" xfId="40"/>
    <cellStyle name="SAPBEXformats" xfId="41"/>
    <cellStyle name="SAPBEXheaderItem" xfId="42"/>
    <cellStyle name="SAPBEXheaderText" xfId="43"/>
    <cellStyle name="SAPBEXHLevel0" xfId="44"/>
    <cellStyle name="SAPBEXHLevel0X" xfId="45"/>
    <cellStyle name="SAPBEXHLevel1" xfId="46"/>
    <cellStyle name="SAPBEXHLevel1X" xfId="47"/>
    <cellStyle name="SAPBEXHLevel2" xfId="48"/>
    <cellStyle name="SAPBEXHLevel2X" xfId="49"/>
    <cellStyle name="SAPBEXHLevel3" xfId="50"/>
    <cellStyle name="SAPBEXHLevel3 2" xfId="66"/>
    <cellStyle name="SAPBEXHLevel3X" xfId="51"/>
    <cellStyle name="SAPBEXinputData" xfId="52"/>
    <cellStyle name="SAPBEXItemHeader" xfId="53"/>
    <cellStyle name="SAPBEXresData" xfId="54"/>
    <cellStyle name="SAPBEXresDataEmph" xfId="55"/>
    <cellStyle name="SAPBEXresItem" xfId="56"/>
    <cellStyle name="SAPBEXresItemX" xfId="57"/>
    <cellStyle name="SAPBEXstdData" xfId="58"/>
    <cellStyle name="SAPBEXstdData 2" xfId="67"/>
    <cellStyle name="SAPBEXstdDataEmph" xfId="59"/>
    <cellStyle name="SAPBEXstdItem" xfId="60"/>
    <cellStyle name="SAPBEXstdItemX" xfId="61"/>
    <cellStyle name="SAPBEXtitle" xfId="62"/>
    <cellStyle name="SAPBEXunassignedItem" xfId="63"/>
    <cellStyle name="SAPBEXundefined" xfId="64"/>
    <cellStyle name="Sheet Title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"/>
  <sheetViews>
    <sheetView tabSelected="1" workbookViewId="0">
      <pane xSplit="2" ySplit="6" topLeftCell="C154" activePane="bottomRight" state="frozen"/>
      <selection pane="topRight" activeCell="C1" sqref="C1"/>
      <selection pane="bottomLeft" activeCell="A7" sqref="A7"/>
      <selection pane="bottomRight" activeCell="I158" sqref="I158"/>
    </sheetView>
  </sheetViews>
  <sheetFormatPr defaultRowHeight="15" x14ac:dyDescent="0.25"/>
  <cols>
    <col min="1" max="1" width="14.85546875" customWidth="1"/>
    <col min="2" max="2" width="48.85546875" customWidth="1"/>
    <col min="3" max="3" width="13.85546875" customWidth="1"/>
    <col min="4" max="7" width="12.7109375" customWidth="1"/>
    <col min="8" max="8" width="12.7109375" bestFit="1" customWidth="1"/>
    <col min="9" max="9" width="14.28515625" bestFit="1" customWidth="1"/>
    <col min="10" max="10" width="10.5703125" bestFit="1" customWidth="1"/>
  </cols>
  <sheetData>
    <row r="1" spans="1:10" s="4" customFormat="1" ht="15.75" x14ac:dyDescent="0.25">
      <c r="A1" s="10" t="s">
        <v>45</v>
      </c>
      <c r="B1" s="10" t="s">
        <v>61</v>
      </c>
    </row>
    <row r="2" spans="1:10" s="4" customFormat="1" ht="12" customHeight="1" x14ac:dyDescent="0.25">
      <c r="A2" s="10"/>
      <c r="B2" s="10"/>
    </row>
    <row r="3" spans="1:10" ht="23.25" x14ac:dyDescent="0.35">
      <c r="A3" s="73" t="s">
        <v>43</v>
      </c>
      <c r="B3" s="73"/>
      <c r="C3" s="73"/>
      <c r="D3" s="73"/>
      <c r="E3" s="73"/>
      <c r="F3" s="73"/>
    </row>
    <row r="4" spans="1:10" ht="13.5" customHeight="1" x14ac:dyDescent="0.35">
      <c r="A4" s="1"/>
      <c r="B4" s="1"/>
      <c r="C4" s="1"/>
      <c r="D4" s="13"/>
      <c r="E4" s="1"/>
      <c r="F4" s="1"/>
      <c r="G4" s="17"/>
    </row>
    <row r="5" spans="1:10" x14ac:dyDescent="0.25">
      <c r="C5" s="7" t="s">
        <v>44</v>
      </c>
      <c r="D5" s="7" t="s">
        <v>44</v>
      </c>
      <c r="E5" s="7" t="s">
        <v>44</v>
      </c>
      <c r="F5" s="7" t="s">
        <v>44</v>
      </c>
      <c r="G5" s="7" t="s">
        <v>44</v>
      </c>
    </row>
    <row r="6" spans="1:10" s="4" customFormat="1" ht="30" x14ac:dyDescent="0.25">
      <c r="A6" s="3" t="s">
        <v>0</v>
      </c>
      <c r="B6" s="3" t="s">
        <v>0</v>
      </c>
      <c r="C6" s="14" t="s">
        <v>65</v>
      </c>
      <c r="D6" s="14" t="s">
        <v>66</v>
      </c>
      <c r="E6" s="14" t="s">
        <v>67</v>
      </c>
      <c r="F6" s="14" t="s">
        <v>64</v>
      </c>
      <c r="G6" s="14" t="s">
        <v>68</v>
      </c>
    </row>
    <row r="7" spans="1:10" s="4" customFormat="1" x14ac:dyDescent="0.25">
      <c r="A7" s="9" t="s">
        <v>1</v>
      </c>
      <c r="B7" s="8" t="s">
        <v>2</v>
      </c>
      <c r="C7" s="46"/>
      <c r="D7" s="46"/>
      <c r="E7" s="46"/>
      <c r="F7" s="46"/>
      <c r="G7" s="46"/>
    </row>
    <row r="8" spans="1:10" s="4" customFormat="1" x14ac:dyDescent="0.25">
      <c r="A8" s="6" t="s">
        <v>29</v>
      </c>
      <c r="B8" s="5" t="s">
        <v>30</v>
      </c>
      <c r="C8" s="46"/>
      <c r="D8" s="46"/>
      <c r="E8" s="46"/>
      <c r="F8" s="46"/>
      <c r="G8" s="46"/>
    </row>
    <row r="9" spans="1:10" s="2" customFormat="1" ht="18.75" x14ac:dyDescent="0.3">
      <c r="A9" s="18"/>
      <c r="B9" s="35" t="s">
        <v>81</v>
      </c>
      <c r="C9" s="50">
        <f>SUM(C10:C19)</f>
        <v>14346620.359999998</v>
      </c>
      <c r="D9" s="50">
        <f>SUM(D10:D19)</f>
        <v>13656743</v>
      </c>
      <c r="E9" s="51">
        <f>E147</f>
        <v>16860554</v>
      </c>
      <c r="F9" s="51">
        <f t="shared" ref="F9:G9" si="0">F147</f>
        <v>15538305</v>
      </c>
      <c r="G9" s="51">
        <f t="shared" si="0"/>
        <v>15158460</v>
      </c>
      <c r="H9" s="16"/>
      <c r="I9" s="16"/>
      <c r="J9" s="16"/>
    </row>
    <row r="10" spans="1:10" x14ac:dyDescent="0.25">
      <c r="A10" s="19">
        <v>11</v>
      </c>
      <c r="B10" s="20" t="s">
        <v>47</v>
      </c>
      <c r="C10" s="21">
        <f>9255474.7+770966.52+359999.78</f>
        <v>10386440.999999998</v>
      </c>
      <c r="D10" s="21">
        <f>9738530+735101</f>
        <v>10473631</v>
      </c>
      <c r="E10" s="21">
        <f>E22</f>
        <v>0</v>
      </c>
      <c r="F10" s="21">
        <f t="shared" ref="F10:G10" si="1">F22</f>
        <v>0</v>
      </c>
      <c r="G10" s="21">
        <f t="shared" si="1"/>
        <v>0</v>
      </c>
    </row>
    <row r="11" spans="1:10" x14ac:dyDescent="0.25">
      <c r="A11" s="19">
        <v>31</v>
      </c>
      <c r="B11" s="22" t="s">
        <v>57</v>
      </c>
      <c r="C11" s="23">
        <v>1028503.02</v>
      </c>
      <c r="D11" s="23">
        <v>900000</v>
      </c>
      <c r="E11" s="23">
        <f>E43</f>
        <v>0</v>
      </c>
      <c r="F11" s="23">
        <f t="shared" ref="F11:G11" si="2">F43</f>
        <v>0</v>
      </c>
      <c r="G11" s="23">
        <f t="shared" si="2"/>
        <v>0</v>
      </c>
    </row>
    <row r="12" spans="1:10" x14ac:dyDescent="0.25">
      <c r="A12" s="19">
        <v>43</v>
      </c>
      <c r="B12" s="22" t="s">
        <v>49</v>
      </c>
      <c r="C12" s="23">
        <v>646759.51</v>
      </c>
      <c r="D12" s="23">
        <v>650000</v>
      </c>
      <c r="E12" s="23">
        <f>E52</f>
        <v>0</v>
      </c>
      <c r="F12" s="23">
        <f t="shared" ref="F12:G12" si="3">F52</f>
        <v>0</v>
      </c>
      <c r="G12" s="23">
        <f t="shared" si="3"/>
        <v>0</v>
      </c>
    </row>
    <row r="13" spans="1:10" x14ac:dyDescent="0.25">
      <c r="A13" s="24">
        <v>50</v>
      </c>
      <c r="B13" s="25" t="s">
        <v>71</v>
      </c>
      <c r="C13" s="23"/>
      <c r="D13" s="23">
        <v>0</v>
      </c>
      <c r="E13" s="23">
        <f>E60</f>
        <v>0</v>
      </c>
      <c r="F13" s="23">
        <f t="shared" ref="F13:G13" si="4">F60</f>
        <v>0</v>
      </c>
      <c r="G13" s="23">
        <f t="shared" si="4"/>
        <v>0</v>
      </c>
    </row>
    <row r="14" spans="1:10" x14ac:dyDescent="0.25">
      <c r="A14" s="19">
        <v>51</v>
      </c>
      <c r="B14" s="22" t="s">
        <v>48</v>
      </c>
      <c r="C14" s="23">
        <f>1039594.98+11378.04</f>
        <v>1050973.02</v>
      </c>
      <c r="D14" s="23">
        <v>888615</v>
      </c>
      <c r="E14" s="23">
        <f>E68</f>
        <v>0</v>
      </c>
      <c r="F14" s="23">
        <f t="shared" ref="F14:G14" si="5">F68</f>
        <v>0</v>
      </c>
      <c r="G14" s="23">
        <f t="shared" si="5"/>
        <v>0</v>
      </c>
    </row>
    <row r="15" spans="1:10" x14ac:dyDescent="0.25">
      <c r="A15" s="19">
        <v>52</v>
      </c>
      <c r="B15" s="22" t="s">
        <v>51</v>
      </c>
      <c r="C15" s="23">
        <f>981465.69+203633.77</f>
        <v>1185099.46</v>
      </c>
      <c r="D15" s="23">
        <f>595018+149479</f>
        <v>744497</v>
      </c>
      <c r="E15" s="23">
        <f>E81</f>
        <v>0</v>
      </c>
      <c r="F15" s="23">
        <f t="shared" ref="F15:G15" si="6">F81</f>
        <v>0</v>
      </c>
      <c r="G15" s="23">
        <f t="shared" si="6"/>
        <v>0</v>
      </c>
    </row>
    <row r="16" spans="1:10" x14ac:dyDescent="0.25">
      <c r="A16" s="19">
        <v>61</v>
      </c>
      <c r="B16" s="22" t="s">
        <v>59</v>
      </c>
      <c r="C16" s="23">
        <f>13840.31+35004.04</f>
        <v>48844.35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19">
        <v>533</v>
      </c>
      <c r="B17" s="22" t="s">
        <v>72</v>
      </c>
      <c r="C17" s="23"/>
      <c r="D17" s="23">
        <v>0</v>
      </c>
      <c r="E17" s="23">
        <f>E94</f>
        <v>0</v>
      </c>
      <c r="F17" s="23">
        <f t="shared" ref="F17:G17" si="7">F94</f>
        <v>0</v>
      </c>
      <c r="G17" s="23">
        <f t="shared" si="7"/>
        <v>0</v>
      </c>
    </row>
    <row r="18" spans="1:7" x14ac:dyDescent="0.25">
      <c r="A18" s="19">
        <v>581</v>
      </c>
      <c r="B18" s="22" t="s">
        <v>52</v>
      </c>
      <c r="C18" s="23"/>
      <c r="D18" s="23">
        <v>0</v>
      </c>
      <c r="E18" s="23">
        <f>E33+E101</f>
        <v>0</v>
      </c>
      <c r="F18" s="23">
        <f>F33+F101</f>
        <v>0</v>
      </c>
      <c r="G18" s="23">
        <f>G33+G101</f>
        <v>0</v>
      </c>
    </row>
    <row r="19" spans="1:7" x14ac:dyDescent="0.25">
      <c r="A19" s="26">
        <v>563</v>
      </c>
      <c r="B19" s="27" t="s">
        <v>73</v>
      </c>
      <c r="C19" s="28"/>
      <c r="D19" s="28">
        <v>0</v>
      </c>
      <c r="E19" s="28">
        <f>E120+E128</f>
        <v>0</v>
      </c>
      <c r="F19" s="28">
        <f t="shared" ref="F19:G19" si="8">F120+F128</f>
        <v>0</v>
      </c>
      <c r="G19" s="28">
        <f t="shared" si="8"/>
        <v>0</v>
      </c>
    </row>
    <row r="20" spans="1:7" x14ac:dyDescent="0.25">
      <c r="A20" s="70" t="s">
        <v>27</v>
      </c>
      <c r="B20" s="71" t="s">
        <v>62</v>
      </c>
      <c r="C20" s="72">
        <f>C21+C28+C38+C70+C134</f>
        <v>14346620.360000001</v>
      </c>
      <c r="D20" s="72">
        <f>+D21+D28+D38+D70+D134</f>
        <v>13656743</v>
      </c>
      <c r="E20" s="72">
        <f>+E21+E28+E38+E70+E134</f>
        <v>0</v>
      </c>
      <c r="F20" s="72">
        <f>+F21+F28+F38+F70+F134</f>
        <v>0</v>
      </c>
      <c r="G20" s="72">
        <f>+G21+G28+G38+G70+G134</f>
        <v>0</v>
      </c>
    </row>
    <row r="21" spans="1:7" x14ac:dyDescent="0.25">
      <c r="A21" s="58" t="s">
        <v>31</v>
      </c>
      <c r="B21" s="59" t="s">
        <v>32</v>
      </c>
      <c r="C21" s="60">
        <f t="shared" ref="C21:G23" si="9">C22</f>
        <v>9255474.7000000011</v>
      </c>
      <c r="D21" s="60">
        <f t="shared" si="9"/>
        <v>9738530</v>
      </c>
      <c r="E21" s="60">
        <f t="shared" si="9"/>
        <v>0</v>
      </c>
      <c r="F21" s="60">
        <f t="shared" si="9"/>
        <v>0</v>
      </c>
      <c r="G21" s="60">
        <f t="shared" si="9"/>
        <v>0</v>
      </c>
    </row>
    <row r="22" spans="1:7" x14ac:dyDescent="0.25">
      <c r="A22" s="54" t="s">
        <v>19</v>
      </c>
      <c r="B22" s="53" t="s">
        <v>20</v>
      </c>
      <c r="C22" s="11">
        <f t="shared" si="9"/>
        <v>9255474.7000000011</v>
      </c>
      <c r="D22" s="11">
        <f t="shared" si="9"/>
        <v>9738530</v>
      </c>
      <c r="E22" s="11">
        <f t="shared" si="9"/>
        <v>0</v>
      </c>
      <c r="F22" s="11">
        <f t="shared" si="9"/>
        <v>0</v>
      </c>
      <c r="G22" s="11">
        <f t="shared" si="9"/>
        <v>0</v>
      </c>
    </row>
    <row r="23" spans="1:7" x14ac:dyDescent="0.25">
      <c r="A23" s="65" t="s">
        <v>46</v>
      </c>
      <c r="B23" s="66" t="s">
        <v>47</v>
      </c>
      <c r="C23" s="67">
        <f t="shared" si="9"/>
        <v>9255474.7000000011</v>
      </c>
      <c r="D23" s="67">
        <f t="shared" si="9"/>
        <v>9738530</v>
      </c>
      <c r="E23" s="67">
        <f t="shared" si="9"/>
        <v>0</v>
      </c>
      <c r="F23" s="67">
        <f t="shared" si="9"/>
        <v>0</v>
      </c>
      <c r="G23" s="67">
        <f t="shared" si="9"/>
        <v>0</v>
      </c>
    </row>
    <row r="24" spans="1:7" x14ac:dyDescent="0.25">
      <c r="A24" s="56" t="s">
        <v>3</v>
      </c>
      <c r="B24" s="53" t="s">
        <v>4</v>
      </c>
      <c r="C24" s="11">
        <f t="shared" ref="C24:F24" si="10">C25+C26+C27</f>
        <v>9255474.7000000011</v>
      </c>
      <c r="D24" s="11">
        <f t="shared" si="10"/>
        <v>9738530</v>
      </c>
      <c r="E24" s="11">
        <f t="shared" si="10"/>
        <v>0</v>
      </c>
      <c r="F24" s="11">
        <f t="shared" si="10"/>
        <v>0</v>
      </c>
      <c r="G24" s="11">
        <f t="shared" ref="G24" si="11">G25+G26+G27</f>
        <v>0</v>
      </c>
    </row>
    <row r="25" spans="1:7" x14ac:dyDescent="0.25">
      <c r="A25" s="57" t="s">
        <v>7</v>
      </c>
      <c r="B25" s="53" t="s">
        <v>8</v>
      </c>
      <c r="C25" s="47">
        <v>8825063.3900000006</v>
      </c>
      <c r="D25" s="47">
        <f>7755134+13384+240533+8654+1262397</f>
        <v>9280102</v>
      </c>
      <c r="E25" s="47"/>
      <c r="F25" s="47"/>
      <c r="G25" s="47"/>
    </row>
    <row r="26" spans="1:7" x14ac:dyDescent="0.25">
      <c r="A26" s="57" t="s">
        <v>5</v>
      </c>
      <c r="B26" s="53" t="s">
        <v>6</v>
      </c>
      <c r="C26" s="47">
        <v>153632.74</v>
      </c>
      <c r="D26" s="47">
        <f>128378+16000+14050</f>
        <v>158428</v>
      </c>
      <c r="E26" s="47"/>
      <c r="F26" s="47"/>
      <c r="G26" s="47"/>
    </row>
    <row r="27" spans="1:7" x14ac:dyDescent="0.25">
      <c r="A27" s="57">
        <v>38</v>
      </c>
      <c r="B27" s="53" t="s">
        <v>22</v>
      </c>
      <c r="C27" s="47">
        <v>276778.57</v>
      </c>
      <c r="D27" s="47">
        <v>300000</v>
      </c>
      <c r="E27" s="47"/>
      <c r="F27" s="47"/>
      <c r="G27" s="47"/>
    </row>
    <row r="28" spans="1:7" x14ac:dyDescent="0.25">
      <c r="A28" s="58" t="s">
        <v>33</v>
      </c>
      <c r="B28" s="59" t="s">
        <v>34</v>
      </c>
      <c r="C28" s="60">
        <f t="shared" ref="C28:G29" si="12">C29</f>
        <v>770966.52</v>
      </c>
      <c r="D28" s="60">
        <f t="shared" si="12"/>
        <v>735101</v>
      </c>
      <c r="E28" s="60">
        <f t="shared" si="12"/>
        <v>0</v>
      </c>
      <c r="F28" s="60">
        <f t="shared" si="12"/>
        <v>0</v>
      </c>
      <c r="G28" s="60">
        <f t="shared" si="12"/>
        <v>0</v>
      </c>
    </row>
    <row r="29" spans="1:7" x14ac:dyDescent="0.25">
      <c r="A29" s="54" t="s">
        <v>19</v>
      </c>
      <c r="B29" s="53" t="s">
        <v>20</v>
      </c>
      <c r="C29" s="11">
        <f t="shared" si="12"/>
        <v>770966.52</v>
      </c>
      <c r="D29" s="11">
        <f t="shared" si="12"/>
        <v>735101</v>
      </c>
      <c r="E29" s="11">
        <f t="shared" si="12"/>
        <v>0</v>
      </c>
      <c r="F29" s="11">
        <f t="shared" si="12"/>
        <v>0</v>
      </c>
      <c r="G29" s="11">
        <f t="shared" si="12"/>
        <v>0</v>
      </c>
    </row>
    <row r="30" spans="1:7" x14ac:dyDescent="0.25">
      <c r="A30" s="65" t="s">
        <v>46</v>
      </c>
      <c r="B30" s="66" t="s">
        <v>47</v>
      </c>
      <c r="C30" s="67">
        <f t="shared" ref="C30:F30" si="13">C31+C36</f>
        <v>770966.52</v>
      </c>
      <c r="D30" s="67">
        <f t="shared" si="13"/>
        <v>735101</v>
      </c>
      <c r="E30" s="67">
        <f t="shared" si="13"/>
        <v>0</v>
      </c>
      <c r="F30" s="67">
        <f t="shared" si="13"/>
        <v>0</v>
      </c>
      <c r="G30" s="67">
        <f t="shared" ref="G30" si="14">G31+G36</f>
        <v>0</v>
      </c>
    </row>
    <row r="31" spans="1:7" x14ac:dyDescent="0.25">
      <c r="A31" s="56" t="s">
        <v>3</v>
      </c>
      <c r="B31" s="53" t="s">
        <v>4</v>
      </c>
      <c r="C31" s="11">
        <f t="shared" ref="C31:F31" si="15">C32+C33+C34+C35</f>
        <v>761510.8</v>
      </c>
      <c r="D31" s="11">
        <f t="shared" si="15"/>
        <v>727131</v>
      </c>
      <c r="E31" s="11">
        <f t="shared" si="15"/>
        <v>0</v>
      </c>
      <c r="F31" s="11">
        <f t="shared" si="15"/>
        <v>0</v>
      </c>
      <c r="G31" s="11">
        <f t="shared" ref="G31" si="16">G32+G33+G34+G35</f>
        <v>0</v>
      </c>
    </row>
    <row r="32" spans="1:7" x14ac:dyDescent="0.25">
      <c r="A32" s="64" t="s">
        <v>63</v>
      </c>
      <c r="B32" s="53" t="s">
        <v>8</v>
      </c>
      <c r="C32" s="11">
        <v>88792.58</v>
      </c>
      <c r="D32" s="11">
        <v>116500</v>
      </c>
      <c r="E32" s="11"/>
      <c r="F32" s="11"/>
      <c r="G32" s="11"/>
    </row>
    <row r="33" spans="1:7" x14ac:dyDescent="0.25">
      <c r="A33" s="57" t="s">
        <v>5</v>
      </c>
      <c r="B33" s="53" t="s">
        <v>6</v>
      </c>
      <c r="C33" s="47">
        <v>652044.16</v>
      </c>
      <c r="D33" s="47">
        <v>586351</v>
      </c>
      <c r="E33" s="47"/>
      <c r="F33" s="47"/>
      <c r="G33" s="47"/>
    </row>
    <row r="34" spans="1:7" x14ac:dyDescent="0.25">
      <c r="A34" s="57">
        <v>34</v>
      </c>
      <c r="B34" s="53" t="s">
        <v>10</v>
      </c>
      <c r="C34" s="47">
        <v>6454.06</v>
      </c>
      <c r="D34" s="47">
        <v>4550</v>
      </c>
      <c r="E34" s="47"/>
      <c r="F34" s="47"/>
      <c r="G34" s="47"/>
    </row>
    <row r="35" spans="1:7" x14ac:dyDescent="0.25">
      <c r="A35" s="57">
        <v>37</v>
      </c>
      <c r="B35" s="53" t="s">
        <v>12</v>
      </c>
      <c r="C35" s="47">
        <v>14220</v>
      </c>
      <c r="D35" s="47">
        <v>19730</v>
      </c>
      <c r="E35" s="47"/>
      <c r="F35" s="47"/>
      <c r="G35" s="47"/>
    </row>
    <row r="36" spans="1:7" x14ac:dyDescent="0.25">
      <c r="A36" s="57">
        <v>4</v>
      </c>
      <c r="B36" s="53" t="s">
        <v>14</v>
      </c>
      <c r="C36" s="47">
        <f t="shared" ref="C36:G36" si="17">C37</f>
        <v>9455.7199999999993</v>
      </c>
      <c r="D36" s="47">
        <f t="shared" si="17"/>
        <v>7970</v>
      </c>
      <c r="E36" s="47">
        <f t="shared" si="17"/>
        <v>0</v>
      </c>
      <c r="F36" s="47">
        <f t="shared" si="17"/>
        <v>0</v>
      </c>
      <c r="G36" s="47">
        <f t="shared" si="17"/>
        <v>0</v>
      </c>
    </row>
    <row r="37" spans="1:7" x14ac:dyDescent="0.25">
      <c r="A37" s="57">
        <v>42</v>
      </c>
      <c r="B37" s="53" t="s">
        <v>16</v>
      </c>
      <c r="C37" s="47">
        <v>9455.7199999999993</v>
      </c>
      <c r="D37" s="47">
        <v>7970</v>
      </c>
      <c r="E37" s="47"/>
      <c r="F37" s="47"/>
      <c r="G37" s="47"/>
    </row>
    <row r="38" spans="1:7" x14ac:dyDescent="0.25">
      <c r="A38" s="58" t="s">
        <v>36</v>
      </c>
      <c r="B38" s="59" t="s">
        <v>37</v>
      </c>
      <c r="C38" s="60">
        <f t="shared" ref="C38:G38" si="18">C39</f>
        <v>2034900.98</v>
      </c>
      <c r="D38" s="60">
        <f t="shared" si="18"/>
        <v>1483633</v>
      </c>
      <c r="E38" s="60">
        <f t="shared" si="18"/>
        <v>0</v>
      </c>
      <c r="F38" s="60">
        <f t="shared" si="18"/>
        <v>0</v>
      </c>
      <c r="G38" s="60">
        <f t="shared" si="18"/>
        <v>0</v>
      </c>
    </row>
    <row r="39" spans="1:7" x14ac:dyDescent="0.25">
      <c r="A39" s="54" t="s">
        <v>19</v>
      </c>
      <c r="B39" s="53" t="s">
        <v>20</v>
      </c>
      <c r="C39" s="11">
        <f t="shared" ref="C39:F39" si="19">C42+C52+C63</f>
        <v>2034900.98</v>
      </c>
      <c r="D39" s="11">
        <f t="shared" si="19"/>
        <v>1483633</v>
      </c>
      <c r="E39" s="11">
        <f t="shared" si="19"/>
        <v>0</v>
      </c>
      <c r="F39" s="11">
        <f t="shared" si="19"/>
        <v>0</v>
      </c>
      <c r="G39" s="11">
        <f t="shared" ref="G39" si="20">G42+G52+G63</f>
        <v>0</v>
      </c>
    </row>
    <row r="40" spans="1:7" x14ac:dyDescent="0.25">
      <c r="A40" s="54">
        <v>43</v>
      </c>
      <c r="B40" s="53" t="s">
        <v>49</v>
      </c>
      <c r="C40" s="11"/>
      <c r="D40" s="11"/>
      <c r="E40" s="11"/>
      <c r="F40" s="11"/>
      <c r="G40" s="11"/>
    </row>
    <row r="41" spans="1:7" x14ac:dyDescent="0.25">
      <c r="A41" s="57" t="s">
        <v>5</v>
      </c>
      <c r="B41" s="53" t="s">
        <v>6</v>
      </c>
      <c r="C41" s="11">
        <v>0</v>
      </c>
      <c r="D41" s="11"/>
      <c r="E41" s="11"/>
      <c r="F41" s="11"/>
      <c r="G41" s="11"/>
    </row>
    <row r="42" spans="1:7" x14ac:dyDescent="0.25">
      <c r="A42" s="65" t="s">
        <v>38</v>
      </c>
      <c r="B42" s="66" t="s">
        <v>48</v>
      </c>
      <c r="C42" s="67">
        <f t="shared" ref="C42:F42" si="21">C43+C50</f>
        <v>1039594.98</v>
      </c>
      <c r="D42" s="67">
        <f t="shared" si="21"/>
        <v>888615</v>
      </c>
      <c r="E42" s="67">
        <f t="shared" si="21"/>
        <v>0</v>
      </c>
      <c r="F42" s="67">
        <f t="shared" si="21"/>
        <v>0</v>
      </c>
      <c r="G42" s="67">
        <f t="shared" ref="G42" si="22">G43+G50</f>
        <v>0</v>
      </c>
    </row>
    <row r="43" spans="1:7" x14ac:dyDescent="0.25">
      <c r="A43" s="56" t="s">
        <v>3</v>
      </c>
      <c r="B43" s="53" t="s">
        <v>4</v>
      </c>
      <c r="C43" s="11">
        <f>C44+C45+C46+C47+C48+C49</f>
        <v>980598.13</v>
      </c>
      <c r="D43" s="11">
        <f>D44+D45+D46+D47+D48+D49</f>
        <v>735115</v>
      </c>
      <c r="E43" s="11">
        <f t="shared" ref="E43" si="23">E44+E45+E46+E47+E48+E49</f>
        <v>0</v>
      </c>
      <c r="F43" s="11">
        <f>F44+F45+F46+F47+F48+F49</f>
        <v>0</v>
      </c>
      <c r="G43" s="11">
        <f>G44+G45+G46+G47+G48+G49</f>
        <v>0</v>
      </c>
    </row>
    <row r="44" spans="1:7" x14ac:dyDescent="0.25">
      <c r="A44" s="57" t="s">
        <v>7</v>
      </c>
      <c r="B44" s="53" t="s">
        <v>8</v>
      </c>
      <c r="C44" s="47">
        <v>225059.48</v>
      </c>
      <c r="D44" s="47">
        <v>405027</v>
      </c>
      <c r="E44" s="47"/>
      <c r="F44" s="47"/>
      <c r="G44" s="47"/>
    </row>
    <row r="45" spans="1:7" x14ac:dyDescent="0.25">
      <c r="A45" s="57" t="s">
        <v>5</v>
      </c>
      <c r="B45" s="53" t="s">
        <v>6</v>
      </c>
      <c r="C45" s="47">
        <v>208432.8</v>
      </c>
      <c r="D45" s="47">
        <v>253301</v>
      </c>
      <c r="E45" s="47"/>
      <c r="F45" s="47"/>
      <c r="G45" s="47"/>
    </row>
    <row r="46" spans="1:7" x14ac:dyDescent="0.25">
      <c r="A46" s="57">
        <v>34</v>
      </c>
      <c r="B46" s="53" t="s">
        <v>10</v>
      </c>
      <c r="C46" s="47">
        <v>0</v>
      </c>
      <c r="D46" s="47"/>
      <c r="E46" s="47"/>
      <c r="F46" s="47"/>
      <c r="G46" s="47"/>
    </row>
    <row r="47" spans="1:7" x14ac:dyDescent="0.25">
      <c r="A47" s="57">
        <v>36</v>
      </c>
      <c r="B47" s="53" t="s">
        <v>60</v>
      </c>
      <c r="C47" s="47">
        <v>460624.63</v>
      </c>
      <c r="D47" s="47">
        <v>56787</v>
      </c>
      <c r="E47" s="47">
        <v>0</v>
      </c>
      <c r="F47" s="47">
        <v>0</v>
      </c>
      <c r="G47" s="47">
        <v>0</v>
      </c>
    </row>
    <row r="48" spans="1:7" x14ac:dyDescent="0.25">
      <c r="A48" s="57">
        <v>37</v>
      </c>
      <c r="B48" s="53" t="s">
        <v>12</v>
      </c>
      <c r="C48" s="47">
        <v>29299.72</v>
      </c>
      <c r="D48" s="47"/>
      <c r="E48" s="47"/>
      <c r="F48" s="47"/>
      <c r="G48" s="47"/>
    </row>
    <row r="49" spans="1:7" x14ac:dyDescent="0.25">
      <c r="A49" s="57">
        <v>38</v>
      </c>
      <c r="B49" s="53" t="s">
        <v>22</v>
      </c>
      <c r="C49" s="47">
        <v>57181.5</v>
      </c>
      <c r="D49" s="47">
        <v>20000</v>
      </c>
      <c r="E49" s="47">
        <v>0</v>
      </c>
      <c r="F49" s="47">
        <v>0</v>
      </c>
      <c r="G49" s="47">
        <v>0</v>
      </c>
    </row>
    <row r="50" spans="1:7" x14ac:dyDescent="0.25">
      <c r="A50" s="57">
        <v>4</v>
      </c>
      <c r="B50" s="53" t="s">
        <v>14</v>
      </c>
      <c r="C50" s="47">
        <f t="shared" ref="C50:G50" si="24">C51</f>
        <v>58996.85</v>
      </c>
      <c r="D50" s="47">
        <f t="shared" si="24"/>
        <v>153500</v>
      </c>
      <c r="E50" s="47">
        <f t="shared" si="24"/>
        <v>0</v>
      </c>
      <c r="F50" s="47">
        <f t="shared" si="24"/>
        <v>0</v>
      </c>
      <c r="G50" s="47">
        <f t="shared" si="24"/>
        <v>0</v>
      </c>
    </row>
    <row r="51" spans="1:7" x14ac:dyDescent="0.25">
      <c r="A51" s="57">
        <v>42</v>
      </c>
      <c r="B51" s="53" t="s">
        <v>16</v>
      </c>
      <c r="C51" s="47">
        <v>58996.85</v>
      </c>
      <c r="D51" s="47">
        <v>153500</v>
      </c>
      <c r="E51" s="47"/>
      <c r="F51" s="47"/>
      <c r="G51" s="47"/>
    </row>
    <row r="52" spans="1:7" x14ac:dyDescent="0.25">
      <c r="A52" s="65" t="s">
        <v>50</v>
      </c>
      <c r="B52" s="66" t="s">
        <v>51</v>
      </c>
      <c r="C52" s="67">
        <f t="shared" ref="C52:F52" si="25">C53+C61</f>
        <v>981465.69</v>
      </c>
      <c r="D52" s="67">
        <f t="shared" si="25"/>
        <v>595018</v>
      </c>
      <c r="E52" s="67">
        <f t="shared" si="25"/>
        <v>0</v>
      </c>
      <c r="F52" s="67">
        <f t="shared" si="25"/>
        <v>0</v>
      </c>
      <c r="G52" s="67">
        <f t="shared" ref="G52" si="26">G53+G61</f>
        <v>0</v>
      </c>
    </row>
    <row r="53" spans="1:7" x14ac:dyDescent="0.25">
      <c r="A53" s="56" t="s">
        <v>3</v>
      </c>
      <c r="B53" s="53" t="s">
        <v>4</v>
      </c>
      <c r="C53" s="11">
        <f t="shared" ref="C53:F53" si="27">C54+C55+C57+C58+C59+C60</f>
        <v>974484.47999999998</v>
      </c>
      <c r="D53" s="11">
        <f t="shared" si="27"/>
        <v>583018</v>
      </c>
      <c r="E53" s="11">
        <f t="shared" si="27"/>
        <v>0</v>
      </c>
      <c r="F53" s="11">
        <f t="shared" si="27"/>
        <v>0</v>
      </c>
      <c r="G53" s="11">
        <f t="shared" ref="G53" si="28">G54+G55+G57+G58+G59+G60</f>
        <v>0</v>
      </c>
    </row>
    <row r="54" spans="1:7" x14ac:dyDescent="0.25">
      <c r="A54" s="57" t="s">
        <v>7</v>
      </c>
      <c r="B54" s="53" t="s">
        <v>8</v>
      </c>
      <c r="C54" s="47">
        <v>111799.83</v>
      </c>
      <c r="D54" s="47">
        <v>99841</v>
      </c>
      <c r="E54" s="47"/>
      <c r="F54" s="47"/>
      <c r="G54" s="47"/>
    </row>
    <row r="55" spans="1:7" x14ac:dyDescent="0.25">
      <c r="A55" s="57" t="s">
        <v>5</v>
      </c>
      <c r="B55" s="53" t="s">
        <v>6</v>
      </c>
      <c r="C55" s="47">
        <v>119393.61</v>
      </c>
      <c r="D55" s="47">
        <v>190349</v>
      </c>
      <c r="E55" s="47"/>
      <c r="F55" s="47"/>
      <c r="G55" s="47"/>
    </row>
    <row r="56" spans="1:7" x14ac:dyDescent="0.25">
      <c r="A56" s="57">
        <v>34</v>
      </c>
      <c r="B56" s="53" t="s">
        <v>10</v>
      </c>
      <c r="C56" s="47">
        <v>0</v>
      </c>
      <c r="D56" s="47"/>
      <c r="E56" s="47"/>
      <c r="F56" s="47"/>
      <c r="G56" s="47"/>
    </row>
    <row r="57" spans="1:7" x14ac:dyDescent="0.25">
      <c r="A57" s="57">
        <v>35</v>
      </c>
      <c r="B57" s="53" t="s">
        <v>23</v>
      </c>
      <c r="C57" s="47">
        <v>18318.900000000001</v>
      </c>
      <c r="D57" s="47">
        <v>15000</v>
      </c>
      <c r="E57" s="47">
        <v>0</v>
      </c>
      <c r="F57" s="47">
        <v>0</v>
      </c>
      <c r="G57" s="47">
        <v>0</v>
      </c>
    </row>
    <row r="58" spans="1:7" x14ac:dyDescent="0.25">
      <c r="A58" s="57">
        <v>36</v>
      </c>
      <c r="B58" s="53" t="s">
        <v>60</v>
      </c>
      <c r="C58" s="47">
        <v>657278.76</v>
      </c>
      <c r="D58" s="47"/>
      <c r="E58" s="47">
        <v>0</v>
      </c>
      <c r="F58" s="47">
        <v>0</v>
      </c>
      <c r="G58" s="47">
        <v>0</v>
      </c>
    </row>
    <row r="59" spans="1:7" x14ac:dyDescent="0.25">
      <c r="A59" s="57">
        <v>37</v>
      </c>
      <c r="B59" s="53" t="s">
        <v>12</v>
      </c>
      <c r="C59" s="47">
        <v>67693.38</v>
      </c>
      <c r="D59" s="47">
        <v>277828</v>
      </c>
      <c r="E59" s="47"/>
      <c r="F59" s="47">
        <v>0</v>
      </c>
      <c r="G59" s="47">
        <v>0</v>
      </c>
    </row>
    <row r="60" spans="1:7" x14ac:dyDescent="0.25">
      <c r="A60" s="57">
        <v>38</v>
      </c>
      <c r="B60" s="53" t="s">
        <v>22</v>
      </c>
      <c r="C60" s="47">
        <v>0</v>
      </c>
      <c r="D60" s="47"/>
      <c r="E60" s="47">
        <v>0</v>
      </c>
      <c r="F60" s="47">
        <v>0</v>
      </c>
      <c r="G60" s="47">
        <v>0</v>
      </c>
    </row>
    <row r="61" spans="1:7" x14ac:dyDescent="0.25">
      <c r="A61" s="56" t="s">
        <v>13</v>
      </c>
      <c r="B61" s="53" t="s">
        <v>14</v>
      </c>
      <c r="C61" s="11">
        <f t="shared" ref="C61:G61" si="29">C62</f>
        <v>6981.21</v>
      </c>
      <c r="D61" s="11">
        <f t="shared" si="29"/>
        <v>12000</v>
      </c>
      <c r="E61" s="11">
        <f t="shared" si="29"/>
        <v>0</v>
      </c>
      <c r="F61" s="11">
        <f t="shared" si="29"/>
        <v>0</v>
      </c>
      <c r="G61" s="11">
        <f t="shared" si="29"/>
        <v>0</v>
      </c>
    </row>
    <row r="62" spans="1:7" x14ac:dyDescent="0.25">
      <c r="A62" s="57" t="s">
        <v>15</v>
      </c>
      <c r="B62" s="53" t="s">
        <v>16</v>
      </c>
      <c r="C62" s="47">
        <v>6981.21</v>
      </c>
      <c r="D62" s="47">
        <v>12000</v>
      </c>
      <c r="E62" s="47"/>
      <c r="F62" s="47"/>
      <c r="G62" s="47"/>
    </row>
    <row r="63" spans="1:7" x14ac:dyDescent="0.25">
      <c r="A63" s="65" t="s">
        <v>58</v>
      </c>
      <c r="B63" s="66" t="s">
        <v>59</v>
      </c>
      <c r="C63" s="67">
        <f t="shared" ref="C63:F63" si="30">C64+C68</f>
        <v>13840.310000000001</v>
      </c>
      <c r="D63" s="67">
        <f t="shared" si="30"/>
        <v>0</v>
      </c>
      <c r="E63" s="67">
        <f t="shared" si="30"/>
        <v>0</v>
      </c>
      <c r="F63" s="67">
        <f t="shared" si="30"/>
        <v>0</v>
      </c>
      <c r="G63" s="67">
        <f t="shared" ref="G63" si="31">G64+G68</f>
        <v>0</v>
      </c>
    </row>
    <row r="64" spans="1:7" x14ac:dyDescent="0.25">
      <c r="A64" s="56" t="s">
        <v>3</v>
      </c>
      <c r="B64" s="53" t="s">
        <v>4</v>
      </c>
      <c r="C64" s="11">
        <f t="shared" ref="C64:F64" si="32">C65+C66+C67</f>
        <v>13840.310000000001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ref="G64" si="33">G65+G66+G67</f>
        <v>0</v>
      </c>
    </row>
    <row r="65" spans="1:7" x14ac:dyDescent="0.25">
      <c r="A65" s="57" t="s">
        <v>7</v>
      </c>
      <c r="B65" s="53" t="s">
        <v>8</v>
      </c>
      <c r="C65" s="47">
        <v>9515.43</v>
      </c>
      <c r="D65" s="47"/>
      <c r="E65" s="47"/>
      <c r="F65" s="47"/>
      <c r="G65" s="47"/>
    </row>
    <row r="66" spans="1:7" x14ac:dyDescent="0.25">
      <c r="A66" s="57" t="s">
        <v>5</v>
      </c>
      <c r="B66" s="53" t="s">
        <v>6</v>
      </c>
      <c r="C66" s="47">
        <v>4324.88</v>
      </c>
      <c r="D66" s="47"/>
      <c r="E66" s="47">
        <v>0</v>
      </c>
      <c r="F66" s="47"/>
      <c r="G66" s="47"/>
    </row>
    <row r="67" spans="1:7" x14ac:dyDescent="0.25">
      <c r="A67" s="57">
        <v>34</v>
      </c>
      <c r="B67" s="53" t="s">
        <v>10</v>
      </c>
      <c r="C67" s="47"/>
      <c r="D67" s="47"/>
      <c r="E67" s="47"/>
      <c r="F67" s="47"/>
      <c r="G67" s="47"/>
    </row>
    <row r="68" spans="1:7" x14ac:dyDescent="0.25">
      <c r="A68" s="56" t="s">
        <v>13</v>
      </c>
      <c r="B68" s="53" t="s">
        <v>14</v>
      </c>
      <c r="C68" s="11">
        <f t="shared" ref="C68:G68" si="34">C69</f>
        <v>0</v>
      </c>
      <c r="D68" s="11">
        <f t="shared" si="34"/>
        <v>0</v>
      </c>
      <c r="E68" s="11">
        <f t="shared" si="34"/>
        <v>0</v>
      </c>
      <c r="F68" s="11">
        <f t="shared" si="34"/>
        <v>0</v>
      </c>
      <c r="G68" s="11">
        <f t="shared" si="34"/>
        <v>0</v>
      </c>
    </row>
    <row r="69" spans="1:7" x14ac:dyDescent="0.25">
      <c r="A69" s="57">
        <v>42</v>
      </c>
      <c r="B69" s="53" t="s">
        <v>10</v>
      </c>
      <c r="C69" s="47"/>
      <c r="D69" s="47"/>
      <c r="E69" s="47"/>
      <c r="F69" s="47"/>
      <c r="G69" s="47"/>
    </row>
    <row r="70" spans="1:7" x14ac:dyDescent="0.25">
      <c r="A70" s="58" t="s">
        <v>39</v>
      </c>
      <c r="B70" s="59" t="s">
        <v>40</v>
      </c>
      <c r="C70" s="60">
        <f t="shared" ref="C70:G70" si="35">C71</f>
        <v>1925278.38</v>
      </c>
      <c r="D70" s="60">
        <f t="shared" si="35"/>
        <v>1699479</v>
      </c>
      <c r="E70" s="60">
        <f t="shared" si="35"/>
        <v>0</v>
      </c>
      <c r="F70" s="60">
        <f t="shared" si="35"/>
        <v>0</v>
      </c>
      <c r="G70" s="60">
        <f t="shared" si="35"/>
        <v>0</v>
      </c>
    </row>
    <row r="71" spans="1:7" x14ac:dyDescent="0.25">
      <c r="A71" s="54" t="s">
        <v>19</v>
      </c>
      <c r="B71" s="53" t="s">
        <v>20</v>
      </c>
      <c r="C71" s="11">
        <f>C72+C83+C93+C102+C114</f>
        <v>1925278.38</v>
      </c>
      <c r="D71" s="11">
        <f t="shared" ref="D71:G71" si="36">D72+D83+D93+D102+D114</f>
        <v>1699479</v>
      </c>
      <c r="E71" s="11">
        <f t="shared" si="36"/>
        <v>0</v>
      </c>
      <c r="F71" s="11">
        <f t="shared" si="36"/>
        <v>0</v>
      </c>
      <c r="G71" s="11">
        <f t="shared" si="36"/>
        <v>0</v>
      </c>
    </row>
    <row r="72" spans="1:7" x14ac:dyDescent="0.25">
      <c r="A72" s="65" t="s">
        <v>7</v>
      </c>
      <c r="B72" s="66" t="s">
        <v>57</v>
      </c>
      <c r="C72" s="67">
        <f>C73+C79</f>
        <v>1028503.0199999999</v>
      </c>
      <c r="D72" s="67">
        <f t="shared" ref="D72:F72" si="37">D73+D79</f>
        <v>900000</v>
      </c>
      <c r="E72" s="67">
        <f t="shared" si="37"/>
        <v>0</v>
      </c>
      <c r="F72" s="67">
        <f t="shared" si="37"/>
        <v>0</v>
      </c>
      <c r="G72" s="67">
        <f t="shared" ref="G72" si="38">G73+G79</f>
        <v>0</v>
      </c>
    </row>
    <row r="73" spans="1:7" x14ac:dyDescent="0.25">
      <c r="A73" s="56" t="s">
        <v>3</v>
      </c>
      <c r="B73" s="53" t="s">
        <v>4</v>
      </c>
      <c r="C73" s="11">
        <f t="shared" ref="C73:F73" si="39">C74+C75+C76+C77</f>
        <v>1000666.69</v>
      </c>
      <c r="D73" s="11">
        <f t="shared" si="39"/>
        <v>878710</v>
      </c>
      <c r="E73" s="11">
        <f t="shared" si="39"/>
        <v>0</v>
      </c>
      <c r="F73" s="11">
        <f t="shared" si="39"/>
        <v>0</v>
      </c>
      <c r="G73" s="11">
        <f t="shared" ref="G73" si="40">G74+G75+G76+G77</f>
        <v>0</v>
      </c>
    </row>
    <row r="74" spans="1:7" x14ac:dyDescent="0.25">
      <c r="A74" s="57" t="s">
        <v>7</v>
      </c>
      <c r="B74" s="53" t="s">
        <v>8</v>
      </c>
      <c r="C74" s="47">
        <v>325751.06</v>
      </c>
      <c r="D74" s="47">
        <v>286300</v>
      </c>
      <c r="E74" s="47"/>
      <c r="F74" s="47"/>
      <c r="G74" s="47"/>
    </row>
    <row r="75" spans="1:7" x14ac:dyDescent="0.25">
      <c r="A75" s="57" t="s">
        <v>5</v>
      </c>
      <c r="B75" s="53" t="s">
        <v>6</v>
      </c>
      <c r="C75" s="47">
        <v>650063.62</v>
      </c>
      <c r="D75" s="47">
        <v>569765</v>
      </c>
      <c r="E75" s="47"/>
      <c r="F75" s="47"/>
      <c r="G75" s="47"/>
    </row>
    <row r="76" spans="1:7" x14ac:dyDescent="0.25">
      <c r="A76" s="57" t="s">
        <v>9</v>
      </c>
      <c r="B76" s="53" t="s">
        <v>10</v>
      </c>
      <c r="C76" s="47">
        <v>5077.21</v>
      </c>
      <c r="D76" s="47">
        <v>4645</v>
      </c>
      <c r="E76" s="47"/>
      <c r="F76" s="47"/>
      <c r="G76" s="47"/>
    </row>
    <row r="77" spans="1:7" x14ac:dyDescent="0.25">
      <c r="A77" s="57" t="s">
        <v>11</v>
      </c>
      <c r="B77" s="53" t="s">
        <v>12</v>
      </c>
      <c r="C77" s="47">
        <v>19774.8</v>
      </c>
      <c r="D77" s="47">
        <v>18000</v>
      </c>
      <c r="E77" s="47"/>
      <c r="F77" s="47"/>
      <c r="G77" s="47"/>
    </row>
    <row r="78" spans="1:7" x14ac:dyDescent="0.25">
      <c r="A78" s="57">
        <v>38</v>
      </c>
      <c r="B78" s="53" t="s">
        <v>22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</row>
    <row r="79" spans="1:7" x14ac:dyDescent="0.25">
      <c r="A79" s="56" t="s">
        <v>13</v>
      </c>
      <c r="B79" s="53" t="s">
        <v>14</v>
      </c>
      <c r="C79" s="11">
        <f t="shared" ref="C79:F79" si="41">C80+C81+C82</f>
        <v>27836.33</v>
      </c>
      <c r="D79" s="11">
        <f t="shared" si="41"/>
        <v>21290</v>
      </c>
      <c r="E79" s="11">
        <f t="shared" si="41"/>
        <v>0</v>
      </c>
      <c r="F79" s="11">
        <f t="shared" si="41"/>
        <v>0</v>
      </c>
      <c r="G79" s="11">
        <f t="shared" ref="G79" si="42">G80+G81+G82</f>
        <v>0</v>
      </c>
    </row>
    <row r="80" spans="1:7" x14ac:dyDescent="0.25">
      <c r="A80" s="57" t="s">
        <v>24</v>
      </c>
      <c r="B80" s="53" t="s">
        <v>25</v>
      </c>
      <c r="C80" s="47">
        <v>0</v>
      </c>
      <c r="D80" s="47"/>
      <c r="E80" s="47"/>
      <c r="F80" s="47"/>
      <c r="G80" s="47"/>
    </row>
    <row r="81" spans="1:7" x14ac:dyDescent="0.25">
      <c r="A81" s="57" t="s">
        <v>15</v>
      </c>
      <c r="B81" s="53" t="s">
        <v>16</v>
      </c>
      <c r="C81" s="47">
        <v>27836.33</v>
      </c>
      <c r="D81" s="47">
        <v>21290</v>
      </c>
      <c r="E81" s="47"/>
      <c r="F81" s="47"/>
      <c r="G81" s="47"/>
    </row>
    <row r="82" spans="1:7" x14ac:dyDescent="0.25">
      <c r="A82" s="57" t="s">
        <v>17</v>
      </c>
      <c r="B82" s="53" t="s">
        <v>18</v>
      </c>
      <c r="C82" s="47"/>
      <c r="D82" s="47"/>
      <c r="E82" s="47"/>
      <c r="F82" s="47"/>
      <c r="G82" s="47"/>
    </row>
    <row r="83" spans="1:7" x14ac:dyDescent="0.25">
      <c r="A83" s="65" t="s">
        <v>35</v>
      </c>
      <c r="B83" s="66" t="s">
        <v>49</v>
      </c>
      <c r="C83" s="67">
        <f t="shared" ref="C83:F83" si="43">C84+C90</f>
        <v>646759.50999999989</v>
      </c>
      <c r="D83" s="67">
        <f t="shared" si="43"/>
        <v>650000</v>
      </c>
      <c r="E83" s="67">
        <f t="shared" si="43"/>
        <v>0</v>
      </c>
      <c r="F83" s="67">
        <f t="shared" si="43"/>
        <v>0</v>
      </c>
      <c r="G83" s="67">
        <f t="shared" ref="G83" si="44">G84+G90</f>
        <v>0</v>
      </c>
    </row>
    <row r="84" spans="1:7" x14ac:dyDescent="0.25">
      <c r="A84" s="56" t="s">
        <v>3</v>
      </c>
      <c r="B84" s="53" t="s">
        <v>4</v>
      </c>
      <c r="C84" s="11">
        <f t="shared" ref="C84:F84" si="45">C85+C86+C87+C88+C89</f>
        <v>632537.30999999994</v>
      </c>
      <c r="D84" s="11">
        <f t="shared" si="45"/>
        <v>630000</v>
      </c>
      <c r="E84" s="11">
        <f t="shared" si="45"/>
        <v>0</v>
      </c>
      <c r="F84" s="11">
        <f t="shared" si="45"/>
        <v>0</v>
      </c>
      <c r="G84" s="11">
        <f t="shared" ref="G84" si="46">G85+G86+G87+G88+G89</f>
        <v>0</v>
      </c>
    </row>
    <row r="85" spans="1:7" x14ac:dyDescent="0.25">
      <c r="A85" s="57" t="s">
        <v>7</v>
      </c>
      <c r="B85" s="53" t="s">
        <v>8</v>
      </c>
      <c r="C85" s="47">
        <v>249566.36</v>
      </c>
      <c r="D85" s="47">
        <v>199050</v>
      </c>
      <c r="E85" s="47"/>
      <c r="F85" s="47"/>
      <c r="G85" s="47"/>
    </row>
    <row r="86" spans="1:7" x14ac:dyDescent="0.25">
      <c r="A86" s="57" t="s">
        <v>5</v>
      </c>
      <c r="B86" s="53" t="s">
        <v>6</v>
      </c>
      <c r="C86" s="47">
        <v>381600.87</v>
      </c>
      <c r="D86" s="47">
        <v>420950</v>
      </c>
      <c r="E86" s="47"/>
      <c r="F86" s="47"/>
      <c r="G86" s="47"/>
    </row>
    <row r="87" spans="1:7" x14ac:dyDescent="0.25">
      <c r="A87" s="57" t="s">
        <v>9</v>
      </c>
      <c r="B87" s="53" t="s">
        <v>10</v>
      </c>
      <c r="C87" s="47">
        <v>78.61</v>
      </c>
      <c r="D87" s="47">
        <v>0</v>
      </c>
      <c r="E87" s="47">
        <v>0</v>
      </c>
      <c r="F87" s="47">
        <v>0</v>
      </c>
      <c r="G87" s="47">
        <v>0</v>
      </c>
    </row>
    <row r="88" spans="1:7" x14ac:dyDescent="0.25">
      <c r="A88" s="57" t="s">
        <v>11</v>
      </c>
      <c r="B88" s="53" t="s">
        <v>12</v>
      </c>
      <c r="C88" s="47">
        <v>1291.47</v>
      </c>
      <c r="D88" s="47">
        <v>10000</v>
      </c>
      <c r="E88" s="47"/>
      <c r="F88" s="47"/>
      <c r="G88" s="47"/>
    </row>
    <row r="89" spans="1:7" x14ac:dyDescent="0.25">
      <c r="A89" s="57" t="s">
        <v>21</v>
      </c>
      <c r="B89" s="53" t="s">
        <v>22</v>
      </c>
      <c r="C89" s="47"/>
      <c r="D89" s="47"/>
      <c r="E89" s="47"/>
      <c r="F89" s="47"/>
      <c r="G89" s="47"/>
    </row>
    <row r="90" spans="1:7" x14ac:dyDescent="0.25">
      <c r="A90" s="56" t="s">
        <v>13</v>
      </c>
      <c r="B90" s="53" t="s">
        <v>14</v>
      </c>
      <c r="C90" s="11">
        <f t="shared" ref="C90:F90" si="47">C91+C92</f>
        <v>14222.2</v>
      </c>
      <c r="D90" s="11">
        <f t="shared" si="47"/>
        <v>20000</v>
      </c>
      <c r="E90" s="11">
        <f t="shared" si="47"/>
        <v>0</v>
      </c>
      <c r="F90" s="11">
        <f t="shared" si="47"/>
        <v>0</v>
      </c>
      <c r="G90" s="11">
        <f t="shared" ref="G90" si="48">G91+G92</f>
        <v>0</v>
      </c>
    </row>
    <row r="91" spans="1:7" x14ac:dyDescent="0.25">
      <c r="A91" s="57" t="s">
        <v>24</v>
      </c>
      <c r="B91" s="53" t="s">
        <v>25</v>
      </c>
      <c r="C91" s="47"/>
      <c r="D91" s="47"/>
      <c r="E91" s="47"/>
      <c r="F91" s="47"/>
      <c r="G91" s="47"/>
    </row>
    <row r="92" spans="1:7" x14ac:dyDescent="0.25">
      <c r="A92" s="57" t="s">
        <v>15</v>
      </c>
      <c r="B92" s="53" t="s">
        <v>16</v>
      </c>
      <c r="C92" s="47">
        <v>14222.2</v>
      </c>
      <c r="D92" s="47">
        <v>20000</v>
      </c>
      <c r="E92" s="47"/>
      <c r="F92" s="47"/>
      <c r="G92" s="47"/>
    </row>
    <row r="93" spans="1:7" x14ac:dyDescent="0.25">
      <c r="A93" s="68">
        <v>51</v>
      </c>
      <c r="B93" s="66" t="s">
        <v>48</v>
      </c>
      <c r="C93" s="69">
        <f>C94+C99</f>
        <v>11378.04</v>
      </c>
      <c r="D93" s="69"/>
      <c r="E93" s="69"/>
      <c r="F93" s="69"/>
      <c r="G93" s="69"/>
    </row>
    <row r="94" spans="1:7" x14ac:dyDescent="0.25">
      <c r="A94" s="56" t="s">
        <v>3</v>
      </c>
      <c r="B94" s="53" t="s">
        <v>4</v>
      </c>
      <c r="C94" s="47">
        <f>C95+C96+C97+C98</f>
        <v>5694.29</v>
      </c>
      <c r="D94" s="47"/>
      <c r="E94" s="47"/>
      <c r="F94" s="47"/>
      <c r="G94" s="47"/>
    </row>
    <row r="95" spans="1:7" x14ac:dyDescent="0.25">
      <c r="A95" s="56">
        <v>31</v>
      </c>
      <c r="B95" s="53" t="s">
        <v>8</v>
      </c>
      <c r="C95" s="47">
        <v>0</v>
      </c>
      <c r="D95" s="47"/>
      <c r="E95" s="47"/>
      <c r="F95" s="47"/>
      <c r="G95" s="47"/>
    </row>
    <row r="96" spans="1:7" x14ac:dyDescent="0.25">
      <c r="A96" s="56">
        <v>32</v>
      </c>
      <c r="B96" s="53" t="s">
        <v>6</v>
      </c>
      <c r="C96" s="47">
        <v>5694.29</v>
      </c>
      <c r="D96" s="47"/>
      <c r="E96" s="47"/>
      <c r="F96" s="47"/>
      <c r="G96" s="47"/>
    </row>
    <row r="97" spans="1:10" x14ac:dyDescent="0.25">
      <c r="A97" s="56">
        <v>36</v>
      </c>
      <c r="B97" s="53" t="s">
        <v>60</v>
      </c>
      <c r="C97" s="47"/>
      <c r="D97" s="47"/>
      <c r="E97" s="47"/>
      <c r="F97" s="47"/>
      <c r="G97" s="47"/>
      <c r="H97" s="15"/>
    </row>
    <row r="98" spans="1:10" x14ac:dyDescent="0.25">
      <c r="A98" s="56">
        <v>37</v>
      </c>
      <c r="B98" s="53" t="s">
        <v>12</v>
      </c>
      <c r="C98" s="47"/>
      <c r="D98" s="47"/>
      <c r="E98" s="47"/>
      <c r="F98" s="47"/>
      <c r="G98" s="47"/>
      <c r="H98" s="12"/>
      <c r="I98" s="12"/>
      <c r="J98" s="12"/>
    </row>
    <row r="99" spans="1:10" x14ac:dyDescent="0.25">
      <c r="A99" s="56" t="s">
        <v>13</v>
      </c>
      <c r="B99" s="53" t="s">
        <v>14</v>
      </c>
      <c r="C99" s="11">
        <f t="shared" ref="C99:G99" si="49">C100+C101</f>
        <v>5683.75</v>
      </c>
      <c r="D99" s="11">
        <f t="shared" si="49"/>
        <v>20000</v>
      </c>
      <c r="E99" s="11">
        <f t="shared" si="49"/>
        <v>0</v>
      </c>
      <c r="F99" s="11">
        <f t="shared" si="49"/>
        <v>0</v>
      </c>
      <c r="G99" s="11">
        <f t="shared" si="49"/>
        <v>0</v>
      </c>
    </row>
    <row r="100" spans="1:10" x14ac:dyDescent="0.25">
      <c r="A100" s="57" t="s">
        <v>24</v>
      </c>
      <c r="B100" s="53" t="s">
        <v>25</v>
      </c>
      <c r="C100" s="47"/>
      <c r="D100" s="47"/>
      <c r="E100" s="47"/>
      <c r="F100" s="47"/>
      <c r="G100" s="47"/>
    </row>
    <row r="101" spans="1:10" x14ac:dyDescent="0.25">
      <c r="A101" s="57" t="s">
        <v>15</v>
      </c>
      <c r="B101" s="53" t="s">
        <v>16</v>
      </c>
      <c r="C101" s="47">
        <v>5683.75</v>
      </c>
      <c r="D101" s="47">
        <v>20000</v>
      </c>
      <c r="E101" s="47"/>
      <c r="F101" s="47"/>
      <c r="G101" s="47"/>
    </row>
    <row r="102" spans="1:10" x14ac:dyDescent="0.25">
      <c r="A102" s="65" t="s">
        <v>50</v>
      </c>
      <c r="B102" s="66" t="s">
        <v>51</v>
      </c>
      <c r="C102" s="67">
        <f t="shared" ref="C102:F102" si="50">C103+C111</f>
        <v>203633.77000000002</v>
      </c>
      <c r="D102" s="67">
        <f t="shared" si="50"/>
        <v>149479</v>
      </c>
      <c r="E102" s="67">
        <f t="shared" si="50"/>
        <v>0</v>
      </c>
      <c r="F102" s="67">
        <f t="shared" si="50"/>
        <v>0</v>
      </c>
      <c r="G102" s="67">
        <f t="shared" ref="G102" si="51">G103+G111</f>
        <v>0</v>
      </c>
    </row>
    <row r="103" spans="1:10" x14ac:dyDescent="0.25">
      <c r="A103" s="56" t="s">
        <v>3</v>
      </c>
      <c r="B103" s="53" t="s">
        <v>4</v>
      </c>
      <c r="C103" s="11">
        <f t="shared" ref="C103:F103" si="52">C104+C105+C106+C108+C109</f>
        <v>127413.14000000001</v>
      </c>
      <c r="D103" s="11">
        <f t="shared" si="52"/>
        <v>106257</v>
      </c>
      <c r="E103" s="11">
        <f t="shared" si="52"/>
        <v>0</v>
      </c>
      <c r="F103" s="11">
        <f t="shared" si="52"/>
        <v>0</v>
      </c>
      <c r="G103" s="11">
        <f t="shared" ref="G103" si="53">G104+G105+G106+G108+G109</f>
        <v>0</v>
      </c>
    </row>
    <row r="104" spans="1:10" x14ac:dyDescent="0.25">
      <c r="A104" s="57" t="s">
        <v>7</v>
      </c>
      <c r="B104" s="53" t="s">
        <v>8</v>
      </c>
      <c r="C104" s="47">
        <v>34614.68</v>
      </c>
      <c r="D104" s="47">
        <v>53464</v>
      </c>
      <c r="E104" s="47"/>
      <c r="F104" s="47"/>
      <c r="G104" s="47"/>
    </row>
    <row r="105" spans="1:10" x14ac:dyDescent="0.25">
      <c r="A105" s="57" t="s">
        <v>5</v>
      </c>
      <c r="B105" s="53" t="s">
        <v>6</v>
      </c>
      <c r="C105" s="47">
        <v>92771.49</v>
      </c>
      <c r="D105" s="47">
        <v>49475</v>
      </c>
      <c r="E105" s="47"/>
      <c r="F105" s="47"/>
      <c r="G105" s="47"/>
    </row>
    <row r="106" spans="1:10" x14ac:dyDescent="0.25">
      <c r="A106" s="57">
        <v>34</v>
      </c>
      <c r="B106" s="53" t="s">
        <v>10</v>
      </c>
      <c r="C106" s="47">
        <v>26.97</v>
      </c>
      <c r="D106" s="47">
        <v>0</v>
      </c>
      <c r="E106" s="47">
        <v>0</v>
      </c>
      <c r="F106" s="47">
        <v>0</v>
      </c>
      <c r="G106" s="47">
        <v>0</v>
      </c>
    </row>
    <row r="107" spans="1:10" x14ac:dyDescent="0.25">
      <c r="A107" s="57">
        <v>35</v>
      </c>
      <c r="B107" s="53" t="s">
        <v>23</v>
      </c>
      <c r="C107" s="47"/>
      <c r="D107" s="47"/>
      <c r="E107" s="47"/>
      <c r="F107" s="47"/>
      <c r="G107" s="47"/>
    </row>
    <row r="108" spans="1:10" x14ac:dyDescent="0.25">
      <c r="A108" s="57">
        <v>36</v>
      </c>
      <c r="B108" s="53" t="s">
        <v>60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</row>
    <row r="109" spans="1:10" x14ac:dyDescent="0.25">
      <c r="A109" s="57">
        <v>37</v>
      </c>
      <c r="B109" s="53" t="s">
        <v>12</v>
      </c>
      <c r="C109" s="47">
        <v>0</v>
      </c>
      <c r="D109" s="47">
        <v>3318</v>
      </c>
      <c r="E109" s="47">
        <v>0</v>
      </c>
      <c r="F109" s="47">
        <v>0</v>
      </c>
      <c r="G109" s="47">
        <v>0</v>
      </c>
    </row>
    <row r="110" spans="1:10" hidden="1" x14ac:dyDescent="0.25">
      <c r="A110" s="57">
        <v>38</v>
      </c>
      <c r="B110" s="53" t="s">
        <v>22</v>
      </c>
      <c r="C110" s="47"/>
      <c r="D110" s="47"/>
      <c r="E110" s="47"/>
      <c r="F110" s="47"/>
      <c r="G110" s="47"/>
    </row>
    <row r="111" spans="1:10" hidden="1" x14ac:dyDescent="0.25">
      <c r="A111" s="56" t="s">
        <v>13</v>
      </c>
      <c r="B111" s="53" t="s">
        <v>14</v>
      </c>
      <c r="C111" s="11">
        <f t="shared" ref="C111:F111" si="54">C113</f>
        <v>76220.63</v>
      </c>
      <c r="D111" s="11">
        <f t="shared" si="54"/>
        <v>43222</v>
      </c>
      <c r="E111" s="11">
        <f t="shared" si="54"/>
        <v>0</v>
      </c>
      <c r="F111" s="11">
        <f t="shared" si="54"/>
        <v>0</v>
      </c>
      <c r="G111" s="11">
        <f t="shared" ref="G111" si="55">G113</f>
        <v>0</v>
      </c>
    </row>
    <row r="112" spans="1:10" hidden="1" x14ac:dyDescent="0.25">
      <c r="A112" s="64">
        <v>41</v>
      </c>
      <c r="B112" s="53" t="s">
        <v>25</v>
      </c>
      <c r="C112" s="11"/>
      <c r="D112" s="11"/>
      <c r="E112" s="11"/>
      <c r="F112" s="11"/>
      <c r="G112" s="11"/>
    </row>
    <row r="113" spans="1:7" hidden="1" x14ac:dyDescent="0.25">
      <c r="A113" s="57" t="s">
        <v>15</v>
      </c>
      <c r="B113" s="53" t="s">
        <v>16</v>
      </c>
      <c r="C113" s="47">
        <v>76220.63</v>
      </c>
      <c r="D113" s="47">
        <v>43222</v>
      </c>
      <c r="E113" s="47"/>
      <c r="F113" s="47"/>
      <c r="G113" s="47"/>
    </row>
    <row r="114" spans="1:7" hidden="1" x14ac:dyDescent="0.25">
      <c r="A114" s="55" t="s">
        <v>58</v>
      </c>
      <c r="B114" s="53" t="s">
        <v>59</v>
      </c>
      <c r="C114" s="11">
        <f t="shared" ref="C114:F114" si="56">C115+C119</f>
        <v>35004.04</v>
      </c>
      <c r="D114" s="11">
        <f t="shared" si="56"/>
        <v>0</v>
      </c>
      <c r="E114" s="11">
        <f t="shared" si="56"/>
        <v>0</v>
      </c>
      <c r="F114" s="11">
        <f t="shared" si="56"/>
        <v>0</v>
      </c>
      <c r="G114" s="11">
        <f t="shared" ref="G114" si="57">G115+G119</f>
        <v>0</v>
      </c>
    </row>
    <row r="115" spans="1:7" hidden="1" x14ac:dyDescent="0.25">
      <c r="A115" s="56" t="s">
        <v>3</v>
      </c>
      <c r="B115" s="53" t="s">
        <v>4</v>
      </c>
      <c r="C115" s="11">
        <f t="shared" ref="C115:F115" si="58">C116+C117+C118</f>
        <v>35004.04</v>
      </c>
      <c r="D115" s="11">
        <f t="shared" si="58"/>
        <v>0</v>
      </c>
      <c r="E115" s="11">
        <f t="shared" si="58"/>
        <v>0</v>
      </c>
      <c r="F115" s="11">
        <f t="shared" si="58"/>
        <v>0</v>
      </c>
      <c r="G115" s="11">
        <f t="shared" ref="G115" si="59">G116+G117+G118</f>
        <v>0</v>
      </c>
    </row>
    <row r="116" spans="1:7" hidden="1" x14ac:dyDescent="0.25">
      <c r="A116" s="57" t="s">
        <v>7</v>
      </c>
      <c r="B116" s="53" t="s">
        <v>8</v>
      </c>
      <c r="C116" s="47"/>
      <c r="D116" s="47"/>
      <c r="E116" s="47"/>
      <c r="F116" s="47"/>
      <c r="G116" s="47"/>
    </row>
    <row r="117" spans="1:7" hidden="1" x14ac:dyDescent="0.25">
      <c r="A117" s="57" t="s">
        <v>5</v>
      </c>
      <c r="B117" s="53" t="s">
        <v>6</v>
      </c>
      <c r="C117" s="47">
        <v>33835.040000000001</v>
      </c>
      <c r="D117" s="47"/>
      <c r="E117" s="47"/>
      <c r="F117" s="47"/>
      <c r="G117" s="47"/>
    </row>
    <row r="118" spans="1:7" hidden="1" x14ac:dyDescent="0.25">
      <c r="A118" s="57">
        <v>37</v>
      </c>
      <c r="B118" s="53" t="s">
        <v>12</v>
      </c>
      <c r="C118" s="47">
        <v>1169</v>
      </c>
      <c r="D118" s="47"/>
      <c r="E118" s="47"/>
      <c r="F118" s="47"/>
      <c r="G118" s="47"/>
    </row>
    <row r="119" spans="1:7" hidden="1" x14ac:dyDescent="0.25">
      <c r="A119" s="56" t="s">
        <v>13</v>
      </c>
      <c r="B119" s="53" t="s">
        <v>14</v>
      </c>
      <c r="C119" s="11">
        <f t="shared" ref="C119:G119" si="60">C120</f>
        <v>0</v>
      </c>
      <c r="D119" s="11">
        <f t="shared" si="60"/>
        <v>0</v>
      </c>
      <c r="E119" s="11">
        <f t="shared" si="60"/>
        <v>0</v>
      </c>
      <c r="F119" s="11">
        <f t="shared" si="60"/>
        <v>0</v>
      </c>
      <c r="G119" s="11">
        <f t="shared" si="60"/>
        <v>0</v>
      </c>
    </row>
    <row r="120" spans="1:7" hidden="1" x14ac:dyDescent="0.25">
      <c r="A120" s="57" t="s">
        <v>15</v>
      </c>
      <c r="B120" s="53" t="s">
        <v>16</v>
      </c>
      <c r="C120" s="47"/>
      <c r="D120" s="47"/>
      <c r="E120" s="47"/>
      <c r="F120" s="47"/>
      <c r="G120" s="47"/>
    </row>
    <row r="121" spans="1:7" hidden="1" x14ac:dyDescent="0.25">
      <c r="A121" s="52" t="s">
        <v>41</v>
      </c>
      <c r="B121" s="53" t="s">
        <v>28</v>
      </c>
      <c r="C121" s="11"/>
      <c r="D121" s="11"/>
      <c r="E121" s="11"/>
      <c r="F121" s="11"/>
      <c r="G121" s="11"/>
    </row>
    <row r="122" spans="1:7" hidden="1" x14ac:dyDescent="0.25">
      <c r="A122" s="54" t="s">
        <v>19</v>
      </c>
      <c r="B122" s="53" t="s">
        <v>20</v>
      </c>
      <c r="C122" s="11"/>
      <c r="D122" s="11"/>
      <c r="E122" s="11"/>
      <c r="F122" s="11"/>
      <c r="G122" s="11"/>
    </row>
    <row r="123" spans="1:7" hidden="1" x14ac:dyDescent="0.25">
      <c r="A123" s="55" t="s">
        <v>55</v>
      </c>
      <c r="B123" s="53" t="s">
        <v>56</v>
      </c>
      <c r="C123" s="11"/>
      <c r="D123" s="11"/>
      <c r="E123" s="11"/>
      <c r="F123" s="11"/>
      <c r="G123" s="11"/>
    </row>
    <row r="124" spans="1:7" hidden="1" x14ac:dyDescent="0.25">
      <c r="A124" s="56" t="s">
        <v>3</v>
      </c>
      <c r="B124" s="53" t="s">
        <v>4</v>
      </c>
      <c r="C124" s="11"/>
      <c r="D124" s="11"/>
      <c r="E124" s="11"/>
      <c r="F124" s="11"/>
      <c r="G124" s="11"/>
    </row>
    <row r="125" spans="1:7" hidden="1" x14ac:dyDescent="0.25">
      <c r="A125" s="57" t="s">
        <v>7</v>
      </c>
      <c r="B125" s="53" t="s">
        <v>8</v>
      </c>
      <c r="C125" s="47"/>
      <c r="D125" s="47"/>
      <c r="E125" s="47"/>
      <c r="F125" s="47"/>
      <c r="G125" s="47"/>
    </row>
    <row r="126" spans="1:7" hidden="1" x14ac:dyDescent="0.25">
      <c r="A126" s="57" t="s">
        <v>5</v>
      </c>
      <c r="B126" s="53" t="s">
        <v>6</v>
      </c>
      <c r="C126" s="47"/>
      <c r="D126" s="47"/>
      <c r="E126" s="47"/>
      <c r="F126" s="47"/>
      <c r="G126" s="47"/>
    </row>
    <row r="127" spans="1:7" hidden="1" x14ac:dyDescent="0.25">
      <c r="A127" s="56" t="s">
        <v>13</v>
      </c>
      <c r="B127" s="53" t="s">
        <v>14</v>
      </c>
      <c r="C127" s="11"/>
      <c r="D127" s="11"/>
      <c r="E127" s="11"/>
      <c r="F127" s="11"/>
      <c r="G127" s="11"/>
    </row>
    <row r="128" spans="1:7" hidden="1" x14ac:dyDescent="0.25">
      <c r="A128" s="57" t="s">
        <v>24</v>
      </c>
      <c r="B128" s="53" t="s">
        <v>25</v>
      </c>
      <c r="C128" s="47"/>
      <c r="D128" s="47"/>
      <c r="E128" s="47"/>
      <c r="F128" s="47"/>
      <c r="G128" s="47"/>
    </row>
    <row r="129" spans="1:7" hidden="1" x14ac:dyDescent="0.25">
      <c r="A129" s="52" t="s">
        <v>42</v>
      </c>
      <c r="B129" s="53" t="s">
        <v>26</v>
      </c>
      <c r="C129" s="11"/>
      <c r="D129" s="11"/>
      <c r="E129" s="11"/>
      <c r="F129" s="11"/>
      <c r="G129" s="11"/>
    </row>
    <row r="130" spans="1:7" hidden="1" x14ac:dyDescent="0.25">
      <c r="A130" s="54" t="s">
        <v>19</v>
      </c>
      <c r="B130" s="53" t="s">
        <v>20</v>
      </c>
      <c r="C130" s="11"/>
      <c r="D130" s="11"/>
      <c r="E130" s="11"/>
      <c r="F130" s="11"/>
      <c r="G130" s="11"/>
    </row>
    <row r="131" spans="1:7" hidden="1" x14ac:dyDescent="0.25">
      <c r="A131" s="55" t="s">
        <v>53</v>
      </c>
      <c r="B131" s="53" t="s">
        <v>54</v>
      </c>
      <c r="C131" s="11"/>
      <c r="D131" s="11"/>
      <c r="E131" s="11"/>
      <c r="F131" s="11"/>
      <c r="G131" s="11"/>
    </row>
    <row r="132" spans="1:7" x14ac:dyDescent="0.25">
      <c r="A132" s="56" t="s">
        <v>13</v>
      </c>
      <c r="B132" s="53" t="s">
        <v>14</v>
      </c>
      <c r="C132" s="11"/>
      <c r="D132" s="11"/>
      <c r="E132" s="11"/>
      <c r="F132" s="11"/>
      <c r="G132" s="11"/>
    </row>
    <row r="133" spans="1:7" x14ac:dyDescent="0.25">
      <c r="A133" s="57" t="s">
        <v>15</v>
      </c>
      <c r="B133" s="53" t="s">
        <v>16</v>
      </c>
      <c r="C133" s="47"/>
      <c r="D133" s="47"/>
      <c r="E133" s="47"/>
      <c r="F133" s="47"/>
      <c r="G133" s="47"/>
    </row>
    <row r="134" spans="1:7" x14ac:dyDescent="0.25">
      <c r="A134" s="58" t="s">
        <v>69</v>
      </c>
      <c r="B134" s="59" t="s">
        <v>70</v>
      </c>
      <c r="C134" s="60">
        <f t="shared" ref="C134:G135" si="61">C135</f>
        <v>359999.78</v>
      </c>
      <c r="D134" s="60">
        <f t="shared" si="61"/>
        <v>0</v>
      </c>
      <c r="E134" s="60">
        <f t="shared" si="61"/>
        <v>0</v>
      </c>
      <c r="F134" s="60">
        <f t="shared" si="61"/>
        <v>0</v>
      </c>
      <c r="G134" s="60">
        <f t="shared" si="61"/>
        <v>0</v>
      </c>
    </row>
    <row r="135" spans="1:7" x14ac:dyDescent="0.25">
      <c r="A135" s="54" t="s">
        <v>19</v>
      </c>
      <c r="B135" s="53" t="s">
        <v>20</v>
      </c>
      <c r="C135" s="11">
        <f>C136</f>
        <v>359999.78</v>
      </c>
      <c r="D135" s="11">
        <f t="shared" si="61"/>
        <v>0</v>
      </c>
      <c r="E135" s="11">
        <f t="shared" si="61"/>
        <v>0</v>
      </c>
      <c r="F135" s="11">
        <f t="shared" si="61"/>
        <v>0</v>
      </c>
      <c r="G135" s="11">
        <f t="shared" si="61"/>
        <v>0</v>
      </c>
    </row>
    <row r="136" spans="1:7" x14ac:dyDescent="0.25">
      <c r="A136" s="61">
        <v>11</v>
      </c>
      <c r="B136" s="62" t="s">
        <v>47</v>
      </c>
      <c r="C136" s="63">
        <f>C137+C143</f>
        <v>359999.78</v>
      </c>
      <c r="D136" s="63">
        <f t="shared" ref="D136:G136" si="62">D137+D143</f>
        <v>0</v>
      </c>
      <c r="E136" s="63">
        <f t="shared" si="62"/>
        <v>0</v>
      </c>
      <c r="F136" s="63">
        <f t="shared" si="62"/>
        <v>0</v>
      </c>
      <c r="G136" s="63">
        <f t="shared" si="62"/>
        <v>0</v>
      </c>
    </row>
    <row r="137" spans="1:7" x14ac:dyDescent="0.25">
      <c r="A137" s="56" t="s">
        <v>3</v>
      </c>
      <c r="B137" s="53" t="s">
        <v>4</v>
      </c>
      <c r="C137" s="11">
        <f t="shared" ref="C137:G137" si="63">C138+C139+C140+C141</f>
        <v>338694.88</v>
      </c>
      <c r="D137" s="11">
        <f t="shared" si="63"/>
        <v>0</v>
      </c>
      <c r="E137" s="11">
        <f t="shared" si="63"/>
        <v>0</v>
      </c>
      <c r="F137" s="11">
        <f t="shared" si="63"/>
        <v>0</v>
      </c>
      <c r="G137" s="11">
        <f t="shared" si="63"/>
        <v>0</v>
      </c>
    </row>
    <row r="138" spans="1:7" x14ac:dyDescent="0.25">
      <c r="A138" s="57" t="s">
        <v>7</v>
      </c>
      <c r="B138" s="53" t="s">
        <v>8</v>
      </c>
      <c r="C138" s="47">
        <v>0</v>
      </c>
      <c r="D138" s="47"/>
      <c r="E138" s="47"/>
      <c r="F138" s="47"/>
      <c r="G138" s="47"/>
    </row>
    <row r="139" spans="1:7" x14ac:dyDescent="0.25">
      <c r="A139" s="57" t="s">
        <v>5</v>
      </c>
      <c r="B139" s="53" t="s">
        <v>6</v>
      </c>
      <c r="C139" s="47">
        <v>338694.88</v>
      </c>
      <c r="D139" s="47"/>
      <c r="E139" s="47"/>
      <c r="F139" s="47"/>
      <c r="G139" s="47"/>
    </row>
    <row r="140" spans="1:7" x14ac:dyDescent="0.25">
      <c r="A140" s="57" t="s">
        <v>9</v>
      </c>
      <c r="B140" s="53" t="s">
        <v>10</v>
      </c>
      <c r="C140" s="47"/>
      <c r="D140" s="47"/>
      <c r="E140" s="47"/>
      <c r="F140" s="47"/>
      <c r="G140" s="47"/>
    </row>
    <row r="141" spans="1:7" x14ac:dyDescent="0.25">
      <c r="A141" s="57" t="s">
        <v>11</v>
      </c>
      <c r="B141" s="53" t="s">
        <v>12</v>
      </c>
      <c r="C141" s="47"/>
      <c r="D141" s="47"/>
      <c r="E141" s="47"/>
      <c r="F141" s="47"/>
      <c r="G141" s="47"/>
    </row>
    <row r="142" spans="1:7" x14ac:dyDescent="0.25">
      <c r="A142" s="57">
        <v>38</v>
      </c>
      <c r="B142" s="53" t="s">
        <v>22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</row>
    <row r="143" spans="1:7" x14ac:dyDescent="0.25">
      <c r="A143" s="56" t="s">
        <v>13</v>
      </c>
      <c r="B143" s="53" t="s">
        <v>14</v>
      </c>
      <c r="C143" s="11">
        <f t="shared" ref="C143:G143" si="64">C144+C145+C146</f>
        <v>21304.9</v>
      </c>
      <c r="D143" s="11">
        <f t="shared" si="64"/>
        <v>0</v>
      </c>
      <c r="E143" s="11">
        <f t="shared" si="64"/>
        <v>0</v>
      </c>
      <c r="F143" s="11">
        <f t="shared" si="64"/>
        <v>0</v>
      </c>
      <c r="G143" s="11">
        <f t="shared" si="64"/>
        <v>0</v>
      </c>
    </row>
    <row r="144" spans="1:7" x14ac:dyDescent="0.25">
      <c r="A144" s="57" t="s">
        <v>24</v>
      </c>
      <c r="B144" s="53" t="s">
        <v>25</v>
      </c>
      <c r="C144" s="47">
        <v>0</v>
      </c>
      <c r="D144" s="47"/>
      <c r="E144" s="47"/>
      <c r="F144" s="47"/>
      <c r="G144" s="47"/>
    </row>
    <row r="145" spans="1:8" x14ac:dyDescent="0.25">
      <c r="A145" s="57" t="s">
        <v>15</v>
      </c>
      <c r="B145" s="53" t="s">
        <v>16</v>
      </c>
      <c r="C145" s="47">
        <v>21304.9</v>
      </c>
      <c r="D145" s="47"/>
      <c r="E145" s="47"/>
      <c r="F145" s="47"/>
      <c r="G145" s="47"/>
    </row>
    <row r="146" spans="1:8" x14ac:dyDescent="0.25">
      <c r="A146" s="57" t="s">
        <v>17</v>
      </c>
      <c r="B146" s="53" t="s">
        <v>18</v>
      </c>
      <c r="C146" s="47"/>
      <c r="D146" s="47"/>
      <c r="E146" s="47"/>
      <c r="F146" s="47"/>
      <c r="G146" s="47"/>
    </row>
    <row r="147" spans="1:8" x14ac:dyDescent="0.25">
      <c r="A147" s="29" t="s">
        <v>27</v>
      </c>
      <c r="B147" s="30" t="s">
        <v>74</v>
      </c>
      <c r="C147" s="50">
        <f>SUM(C148:C157)</f>
        <v>0</v>
      </c>
      <c r="D147" s="50">
        <f>SUM(D148:D157)</f>
        <v>0</v>
      </c>
      <c r="E147" s="51">
        <f>SUM(E148:E157)</f>
        <v>16860554</v>
      </c>
      <c r="F147" s="51">
        <f>SUM(F148:F157)</f>
        <v>15538305</v>
      </c>
      <c r="G147" s="51">
        <f>SUM(G148:G157)</f>
        <v>15158460</v>
      </c>
      <c r="H147" s="45"/>
    </row>
    <row r="148" spans="1:8" x14ac:dyDescent="0.25">
      <c r="A148" s="19">
        <v>11</v>
      </c>
      <c r="B148" s="20" t="s">
        <v>47</v>
      </c>
      <c r="C148" s="21"/>
      <c r="D148" s="21"/>
      <c r="E148" s="21">
        <f>E160</f>
        <v>11753605</v>
      </c>
      <c r="F148" s="21">
        <f t="shared" ref="F148:G148" si="65">F160</f>
        <v>12007794</v>
      </c>
      <c r="G148" s="21">
        <f t="shared" si="65"/>
        <v>12365011</v>
      </c>
      <c r="H148" s="45"/>
    </row>
    <row r="149" spans="1:8" x14ac:dyDescent="0.25">
      <c r="A149" s="19">
        <v>31</v>
      </c>
      <c r="B149" s="22" t="s">
        <v>57</v>
      </c>
      <c r="C149" s="23"/>
      <c r="D149" s="23"/>
      <c r="E149" s="23">
        <f>E182</f>
        <v>1070000</v>
      </c>
      <c r="F149" s="23">
        <f t="shared" ref="F149:G149" si="66">F182</f>
        <v>1070000</v>
      </c>
      <c r="G149" s="23">
        <f t="shared" si="66"/>
        <v>1070000</v>
      </c>
      <c r="H149" s="45"/>
    </row>
    <row r="150" spans="1:8" x14ac:dyDescent="0.25">
      <c r="A150" s="19">
        <v>43</v>
      </c>
      <c r="B150" s="22" t="s">
        <v>49</v>
      </c>
      <c r="C150" s="23"/>
      <c r="D150" s="23"/>
      <c r="E150" s="23">
        <f>E191</f>
        <v>660000</v>
      </c>
      <c r="F150" s="23">
        <f t="shared" ref="F150:G150" si="67">F191</f>
        <v>660000</v>
      </c>
      <c r="G150" s="23">
        <f t="shared" si="67"/>
        <v>660000</v>
      </c>
      <c r="H150" s="45"/>
    </row>
    <row r="151" spans="1:8" x14ac:dyDescent="0.25">
      <c r="A151" s="24">
        <v>50</v>
      </c>
      <c r="B151" s="25" t="s">
        <v>71</v>
      </c>
      <c r="C151" s="23"/>
      <c r="D151" s="23"/>
      <c r="E151" s="23">
        <f>E199</f>
        <v>159607</v>
      </c>
      <c r="F151" s="23">
        <f t="shared" ref="F151:G151" si="68">F199</f>
        <v>102614</v>
      </c>
      <c r="G151" s="23">
        <f t="shared" si="68"/>
        <v>79674</v>
      </c>
      <c r="H151" s="45"/>
    </row>
    <row r="152" spans="1:8" x14ac:dyDescent="0.25">
      <c r="A152" s="19">
        <v>51</v>
      </c>
      <c r="B152" s="22" t="s">
        <v>48</v>
      </c>
      <c r="C152" s="23"/>
      <c r="D152" s="23"/>
      <c r="E152" s="23">
        <f>E224</f>
        <v>2466648</v>
      </c>
      <c r="F152" s="23">
        <f t="shared" ref="F152:G152" si="69">F224</f>
        <v>1321144</v>
      </c>
      <c r="G152" s="23">
        <f t="shared" si="69"/>
        <v>671665</v>
      </c>
      <c r="H152" s="45"/>
    </row>
    <row r="153" spans="1:8" x14ac:dyDescent="0.25">
      <c r="A153" s="19">
        <v>52</v>
      </c>
      <c r="B153" s="22" t="s">
        <v>51</v>
      </c>
      <c r="C153" s="23"/>
      <c r="D153" s="23"/>
      <c r="E153" s="23"/>
      <c r="F153" s="23"/>
      <c r="G153" s="23"/>
      <c r="H153" s="45"/>
    </row>
    <row r="154" spans="1:8" x14ac:dyDescent="0.25">
      <c r="A154" s="19">
        <v>61</v>
      </c>
      <c r="B154" s="22" t="s">
        <v>59</v>
      </c>
      <c r="C154" s="23"/>
      <c r="D154" s="23"/>
      <c r="E154" s="23">
        <v>0</v>
      </c>
      <c r="F154" s="23">
        <v>0</v>
      </c>
      <c r="G154" s="23">
        <v>0</v>
      </c>
      <c r="H154" s="45"/>
    </row>
    <row r="155" spans="1:8" x14ac:dyDescent="0.25">
      <c r="A155" s="19">
        <v>533</v>
      </c>
      <c r="B155" s="22" t="s">
        <v>72</v>
      </c>
      <c r="C155" s="23"/>
      <c r="D155" s="23"/>
      <c r="E155" s="23">
        <f>E237</f>
        <v>66731</v>
      </c>
      <c r="F155" s="23">
        <f t="shared" ref="F155:G155" si="70">F237</f>
        <v>78648</v>
      </c>
      <c r="G155" s="23">
        <f t="shared" si="70"/>
        <v>47624</v>
      </c>
      <c r="H155" s="45"/>
    </row>
    <row r="156" spans="1:8" x14ac:dyDescent="0.25">
      <c r="A156" s="19">
        <v>581</v>
      </c>
      <c r="B156" s="22" t="s">
        <v>52</v>
      </c>
      <c r="C156" s="23"/>
      <c r="D156" s="23">
        <v>0</v>
      </c>
      <c r="E156" s="23">
        <f>E172+E244</f>
        <v>464435</v>
      </c>
      <c r="F156" s="23">
        <f>F172+F244</f>
        <v>261105</v>
      </c>
      <c r="G156" s="23">
        <f>G172+G244</f>
        <v>264486</v>
      </c>
      <c r="H156" s="45"/>
    </row>
    <row r="157" spans="1:8" x14ac:dyDescent="0.25">
      <c r="A157" s="26">
        <v>563</v>
      </c>
      <c r="B157" s="27" t="s">
        <v>73</v>
      </c>
      <c r="C157" s="28"/>
      <c r="D157" s="28">
        <v>0</v>
      </c>
      <c r="E157" s="28">
        <f>E260+E268</f>
        <v>219528</v>
      </c>
      <c r="F157" s="28">
        <f t="shared" ref="F157:G157" si="71">F260+F268</f>
        <v>37000</v>
      </c>
      <c r="G157" s="28">
        <f t="shared" si="71"/>
        <v>0</v>
      </c>
      <c r="H157" s="45"/>
    </row>
    <row r="158" spans="1:8" x14ac:dyDescent="0.25">
      <c r="A158" s="29" t="s">
        <v>27</v>
      </c>
      <c r="B158" s="30" t="s">
        <v>74</v>
      </c>
      <c r="C158" s="48">
        <f>C159+C181+C259+C267</f>
        <v>0</v>
      </c>
      <c r="D158" s="48">
        <f>D159+D181+D259+D267</f>
        <v>0</v>
      </c>
      <c r="E158" s="48">
        <f>E159+E171+E181+E259+E267</f>
        <v>16860554</v>
      </c>
      <c r="F158" s="48">
        <f t="shared" ref="F158:G158" si="72">F159+F171+F181+F259+F267</f>
        <v>15538305</v>
      </c>
      <c r="G158" s="48">
        <f t="shared" si="72"/>
        <v>15158460</v>
      </c>
      <c r="H158" s="45"/>
    </row>
    <row r="159" spans="1:8" x14ac:dyDescent="0.25">
      <c r="A159" s="36" t="s">
        <v>75</v>
      </c>
      <c r="B159" s="37" t="s">
        <v>76</v>
      </c>
      <c r="C159" s="38">
        <f>C160</f>
        <v>0</v>
      </c>
      <c r="D159" s="38">
        <f>D160</f>
        <v>0</v>
      </c>
      <c r="E159" s="39">
        <f>E160</f>
        <v>11753605</v>
      </c>
      <c r="F159" s="39">
        <f t="shared" ref="F159:G159" si="73">F160</f>
        <v>12007794</v>
      </c>
      <c r="G159" s="39">
        <f t="shared" si="73"/>
        <v>12365011</v>
      </c>
    </row>
    <row r="160" spans="1:8" x14ac:dyDescent="0.25">
      <c r="A160" s="40" t="s">
        <v>46</v>
      </c>
      <c r="B160" s="41" t="s">
        <v>47</v>
      </c>
      <c r="C160" s="42">
        <f>C161+C167</f>
        <v>0</v>
      </c>
      <c r="D160" s="42">
        <f t="shared" ref="D160:G160" si="74">D161+D167</f>
        <v>0</v>
      </c>
      <c r="E160" s="43">
        <f t="shared" si="74"/>
        <v>11753605</v>
      </c>
      <c r="F160" s="43">
        <f t="shared" si="74"/>
        <v>12007794</v>
      </c>
      <c r="G160" s="43">
        <f t="shared" si="74"/>
        <v>12365011</v>
      </c>
    </row>
    <row r="161" spans="1:7" x14ac:dyDescent="0.25">
      <c r="A161" s="19">
        <v>3</v>
      </c>
      <c r="B161" s="22" t="s">
        <v>4</v>
      </c>
      <c r="C161" s="23">
        <f>SUM(C162:C166)</f>
        <v>0</v>
      </c>
      <c r="D161" s="23">
        <f t="shared" ref="D161:G161" si="75">SUM(D162:D166)</f>
        <v>0</v>
      </c>
      <c r="E161" s="23">
        <f t="shared" si="75"/>
        <v>11598605</v>
      </c>
      <c r="F161" s="23">
        <f t="shared" si="75"/>
        <v>11902794</v>
      </c>
      <c r="G161" s="23">
        <f t="shared" si="75"/>
        <v>12220011</v>
      </c>
    </row>
    <row r="162" spans="1:7" x14ac:dyDescent="0.25">
      <c r="A162" s="32" t="s">
        <v>7</v>
      </c>
      <c r="B162" s="22" t="s">
        <v>8</v>
      </c>
      <c r="C162" s="23"/>
      <c r="D162" s="23"/>
      <c r="E162" s="23">
        <f>10233790</f>
        <v>10233790</v>
      </c>
      <c r="F162" s="23">
        <v>10505375</v>
      </c>
      <c r="G162" s="23">
        <v>10771703</v>
      </c>
    </row>
    <row r="163" spans="1:7" x14ac:dyDescent="0.25">
      <c r="A163" s="32" t="s">
        <v>5</v>
      </c>
      <c r="B163" s="22" t="s">
        <v>6</v>
      </c>
      <c r="C163" s="23"/>
      <c r="D163" s="23"/>
      <c r="E163" s="23">
        <v>1341815</v>
      </c>
      <c r="F163" s="23">
        <v>1354419</v>
      </c>
      <c r="G163" s="23">
        <v>1385308</v>
      </c>
    </row>
    <row r="164" spans="1:7" x14ac:dyDescent="0.25">
      <c r="A164" s="32" t="s">
        <v>9</v>
      </c>
      <c r="B164" s="22" t="s">
        <v>10</v>
      </c>
      <c r="C164" s="23"/>
      <c r="D164" s="23"/>
      <c r="E164" s="23">
        <v>0</v>
      </c>
      <c r="F164" s="23">
        <v>0</v>
      </c>
      <c r="G164" s="23">
        <v>0</v>
      </c>
    </row>
    <row r="165" spans="1:7" x14ac:dyDescent="0.25">
      <c r="A165" s="32" t="s">
        <v>11</v>
      </c>
      <c r="B165" s="22" t="s">
        <v>12</v>
      </c>
      <c r="C165" s="23"/>
      <c r="D165" s="23"/>
      <c r="E165" s="23">
        <v>23000</v>
      </c>
      <c r="F165" s="23">
        <v>43000</v>
      </c>
      <c r="G165" s="23">
        <v>63000</v>
      </c>
    </row>
    <row r="166" spans="1:7" x14ac:dyDescent="0.25">
      <c r="A166" s="32" t="s">
        <v>21</v>
      </c>
      <c r="B166" s="22" t="s">
        <v>22</v>
      </c>
      <c r="C166" s="23"/>
      <c r="D166" s="23"/>
      <c r="E166" s="23">
        <v>0</v>
      </c>
      <c r="F166" s="23">
        <v>0</v>
      </c>
      <c r="G166" s="23">
        <v>0</v>
      </c>
    </row>
    <row r="167" spans="1:7" x14ac:dyDescent="0.25">
      <c r="A167" s="19">
        <v>4</v>
      </c>
      <c r="B167" s="22" t="s">
        <v>14</v>
      </c>
      <c r="C167" s="23">
        <f>C168+C169+C170</f>
        <v>0</v>
      </c>
      <c r="D167" s="23">
        <f t="shared" ref="D167:G167" si="76">D168+D169+D170</f>
        <v>0</v>
      </c>
      <c r="E167" s="23">
        <f t="shared" si="76"/>
        <v>155000</v>
      </c>
      <c r="F167" s="23">
        <f t="shared" si="76"/>
        <v>105000</v>
      </c>
      <c r="G167" s="23">
        <f t="shared" si="76"/>
        <v>145000</v>
      </c>
    </row>
    <row r="168" spans="1:7" x14ac:dyDescent="0.25">
      <c r="A168" s="32" t="s">
        <v>24</v>
      </c>
      <c r="B168" s="22" t="s">
        <v>25</v>
      </c>
      <c r="C168" s="23"/>
      <c r="D168" s="23"/>
      <c r="E168" s="23"/>
      <c r="F168" s="23"/>
      <c r="G168" s="23"/>
    </row>
    <row r="169" spans="1:7" x14ac:dyDescent="0.25">
      <c r="A169" s="32" t="s">
        <v>15</v>
      </c>
      <c r="B169" s="22" t="s">
        <v>16</v>
      </c>
      <c r="C169" s="23"/>
      <c r="D169" s="23"/>
      <c r="E169" s="23">
        <v>145000</v>
      </c>
      <c r="F169" s="23">
        <v>105000</v>
      </c>
      <c r="G169" s="23">
        <v>145000</v>
      </c>
    </row>
    <row r="170" spans="1:7" x14ac:dyDescent="0.25">
      <c r="A170" s="32" t="s">
        <v>17</v>
      </c>
      <c r="B170" s="22" t="s">
        <v>18</v>
      </c>
      <c r="C170" s="23"/>
      <c r="D170" s="23"/>
      <c r="E170" s="23">
        <v>10000</v>
      </c>
      <c r="F170" s="23">
        <v>0</v>
      </c>
      <c r="G170" s="23">
        <v>0</v>
      </c>
    </row>
    <row r="171" spans="1:7" x14ac:dyDescent="0.25">
      <c r="A171" s="36" t="s">
        <v>82</v>
      </c>
      <c r="B171" s="37" t="s">
        <v>83</v>
      </c>
      <c r="C171" s="38">
        <f>C172</f>
        <v>0</v>
      </c>
      <c r="D171" s="38">
        <f>D172</f>
        <v>0</v>
      </c>
      <c r="E171" s="39">
        <f>E172</f>
        <v>390608</v>
      </c>
      <c r="F171" s="39">
        <f t="shared" ref="F171:G171" si="77">F172</f>
        <v>261105</v>
      </c>
      <c r="G171" s="39">
        <f t="shared" si="77"/>
        <v>264486</v>
      </c>
    </row>
    <row r="172" spans="1:7" x14ac:dyDescent="0.25">
      <c r="A172" s="40">
        <v>581</v>
      </c>
      <c r="B172" s="41" t="s">
        <v>52</v>
      </c>
      <c r="C172" s="42">
        <f>C173+C178</f>
        <v>0</v>
      </c>
      <c r="D172" s="42">
        <f>D173+D178</f>
        <v>0</v>
      </c>
      <c r="E172" s="43">
        <f>E173+E178</f>
        <v>390608</v>
      </c>
      <c r="F172" s="43">
        <f>F173+F178</f>
        <v>261105</v>
      </c>
      <c r="G172" s="43">
        <f>G173+G178</f>
        <v>264486</v>
      </c>
    </row>
    <row r="173" spans="1:7" x14ac:dyDescent="0.25">
      <c r="A173" s="19">
        <v>3</v>
      </c>
      <c r="B173" s="22" t="s">
        <v>4</v>
      </c>
      <c r="C173" s="23">
        <f>SUM(C174:C177)</f>
        <v>0</v>
      </c>
      <c r="D173" s="23">
        <f>SUM(D174:D177)</f>
        <v>0</v>
      </c>
      <c r="E173" s="23">
        <f>SUM(E174:E177)</f>
        <v>280558</v>
      </c>
      <c r="F173" s="23">
        <f>SUM(F174:F177)</f>
        <v>237435</v>
      </c>
      <c r="G173" s="23">
        <f>SUM(G174:G177)</f>
        <v>240411</v>
      </c>
    </row>
    <row r="174" spans="1:7" x14ac:dyDescent="0.25">
      <c r="A174" s="32" t="s">
        <v>7</v>
      </c>
      <c r="B174" s="22" t="s">
        <v>8</v>
      </c>
      <c r="C174" s="23"/>
      <c r="D174" s="23"/>
      <c r="E174" s="23">
        <v>0</v>
      </c>
      <c r="F174" s="23">
        <v>0</v>
      </c>
      <c r="G174" s="23">
        <v>0</v>
      </c>
    </row>
    <row r="175" spans="1:7" x14ac:dyDescent="0.25">
      <c r="A175" s="32" t="s">
        <v>5</v>
      </c>
      <c r="B175" s="22" t="s">
        <v>6</v>
      </c>
      <c r="C175" s="23"/>
      <c r="D175" s="23"/>
      <c r="E175" s="23">
        <v>280558</v>
      </c>
      <c r="F175" s="23">
        <v>237435</v>
      </c>
      <c r="G175" s="23">
        <v>240411</v>
      </c>
    </row>
    <row r="176" spans="1:7" x14ac:dyDescent="0.25">
      <c r="A176" s="32" t="s">
        <v>9</v>
      </c>
      <c r="B176" s="22" t="s">
        <v>10</v>
      </c>
      <c r="C176" s="23"/>
      <c r="D176" s="23"/>
      <c r="E176" s="23">
        <v>0</v>
      </c>
      <c r="F176" s="23">
        <v>0</v>
      </c>
      <c r="G176" s="23">
        <v>0</v>
      </c>
    </row>
    <row r="177" spans="1:9" x14ac:dyDescent="0.25">
      <c r="A177" s="32" t="s">
        <v>21</v>
      </c>
      <c r="B177" s="22" t="s">
        <v>22</v>
      </c>
      <c r="C177" s="23"/>
      <c r="D177" s="23"/>
      <c r="E177" s="23">
        <v>0</v>
      </c>
      <c r="F177" s="23">
        <v>0</v>
      </c>
      <c r="G177" s="23">
        <v>0</v>
      </c>
    </row>
    <row r="178" spans="1:9" x14ac:dyDescent="0.25">
      <c r="A178" s="19">
        <v>4</v>
      </c>
      <c r="B178" s="22" t="s">
        <v>14</v>
      </c>
      <c r="C178" s="23">
        <f>C179+C180</f>
        <v>0</v>
      </c>
      <c r="D178" s="23">
        <f>D179+D180</f>
        <v>0</v>
      </c>
      <c r="E178" s="23">
        <f t="shared" ref="E178:G178" si="78">E179+E180</f>
        <v>110050</v>
      </c>
      <c r="F178" s="23">
        <f t="shared" si="78"/>
        <v>23670</v>
      </c>
      <c r="G178" s="23">
        <f t="shared" si="78"/>
        <v>24075</v>
      </c>
    </row>
    <row r="179" spans="1:9" x14ac:dyDescent="0.25">
      <c r="A179" s="32" t="s">
        <v>15</v>
      </c>
      <c r="B179" s="22" t="s">
        <v>16</v>
      </c>
      <c r="C179" s="23"/>
      <c r="D179" s="23"/>
      <c r="E179" s="23">
        <v>110050</v>
      </c>
      <c r="F179" s="23">
        <v>23670</v>
      </c>
      <c r="G179" s="23">
        <v>24075</v>
      </c>
    </row>
    <row r="180" spans="1:9" x14ac:dyDescent="0.25">
      <c r="A180" s="32" t="s">
        <v>17</v>
      </c>
      <c r="B180" s="22" t="s">
        <v>18</v>
      </c>
      <c r="C180" s="23"/>
      <c r="D180" s="23"/>
      <c r="E180" s="23"/>
      <c r="F180" s="23">
        <v>0</v>
      </c>
      <c r="G180" s="23">
        <v>0</v>
      </c>
    </row>
    <row r="181" spans="1:9" x14ac:dyDescent="0.25">
      <c r="A181" s="36" t="s">
        <v>84</v>
      </c>
      <c r="B181" s="37" t="s">
        <v>85</v>
      </c>
      <c r="C181" s="49">
        <f>C182+C191+C199+C224+C237+C244+C252</f>
        <v>0</v>
      </c>
      <c r="D181" s="49">
        <f>D182+D191+D199+D224+D237+D244+D252</f>
        <v>0</v>
      </c>
      <c r="E181" s="49">
        <f>E182+E191+E199+E224+E237+E244+E252</f>
        <v>4496813</v>
      </c>
      <c r="F181" s="49">
        <f>F182+F191+F199+F224+F237+F244+F252</f>
        <v>3232406</v>
      </c>
      <c r="G181" s="49">
        <f>G182+G191+G199+G224+G237+G244+G252</f>
        <v>2528963</v>
      </c>
    </row>
    <row r="182" spans="1:9" x14ac:dyDescent="0.25">
      <c r="A182" s="40" t="s">
        <v>7</v>
      </c>
      <c r="B182" s="41" t="s">
        <v>57</v>
      </c>
      <c r="C182" s="42">
        <f>C183+C188</f>
        <v>0</v>
      </c>
      <c r="D182" s="42">
        <f t="shared" ref="D182:G182" si="79">D183+D188</f>
        <v>0</v>
      </c>
      <c r="E182" s="43">
        <f t="shared" si="79"/>
        <v>1070000</v>
      </c>
      <c r="F182" s="43">
        <f t="shared" si="79"/>
        <v>1070000</v>
      </c>
      <c r="G182" s="43">
        <f t="shared" si="79"/>
        <v>1070000</v>
      </c>
    </row>
    <row r="183" spans="1:9" x14ac:dyDescent="0.25">
      <c r="A183" s="19">
        <v>3</v>
      </c>
      <c r="B183" s="22" t="s">
        <v>4</v>
      </c>
      <c r="C183" s="23">
        <f>SUM(C184:C187)</f>
        <v>0</v>
      </c>
      <c r="D183" s="23">
        <f t="shared" ref="D183:G183" si="80">SUM(D184:D187)</f>
        <v>0</v>
      </c>
      <c r="E183" s="23">
        <f t="shared" si="80"/>
        <v>1047000</v>
      </c>
      <c r="F183" s="23">
        <f t="shared" si="80"/>
        <v>1047000</v>
      </c>
      <c r="G183" s="23">
        <f t="shared" si="80"/>
        <v>1047000</v>
      </c>
      <c r="I183" s="44"/>
    </row>
    <row r="184" spans="1:9" x14ac:dyDescent="0.25">
      <c r="A184" s="32" t="s">
        <v>7</v>
      </c>
      <c r="B184" s="22" t="s">
        <v>8</v>
      </c>
      <c r="C184" s="23"/>
      <c r="D184" s="23"/>
      <c r="E184" s="23">
        <v>286300</v>
      </c>
      <c r="F184" s="23">
        <v>286300</v>
      </c>
      <c r="G184" s="23">
        <v>286300</v>
      </c>
    </row>
    <row r="185" spans="1:9" x14ac:dyDescent="0.25">
      <c r="A185" s="32" t="s">
        <v>5</v>
      </c>
      <c r="B185" s="22" t="s">
        <v>6</v>
      </c>
      <c r="C185" s="23"/>
      <c r="D185" s="23"/>
      <c r="E185" s="23">
        <v>734700</v>
      </c>
      <c r="F185" s="23">
        <v>734700</v>
      </c>
      <c r="G185" s="23">
        <v>734700</v>
      </c>
    </row>
    <row r="186" spans="1:9" x14ac:dyDescent="0.25">
      <c r="A186" s="32" t="s">
        <v>9</v>
      </c>
      <c r="B186" s="22" t="s">
        <v>10</v>
      </c>
      <c r="C186" s="23"/>
      <c r="D186" s="23"/>
      <c r="E186" s="23">
        <v>5000</v>
      </c>
      <c r="F186" s="23">
        <v>5000</v>
      </c>
      <c r="G186" s="23">
        <v>5000</v>
      </c>
    </row>
    <row r="187" spans="1:9" x14ac:dyDescent="0.25">
      <c r="A187" s="32">
        <v>37</v>
      </c>
      <c r="B187" s="22" t="s">
        <v>10</v>
      </c>
      <c r="C187" s="23"/>
      <c r="D187" s="23"/>
      <c r="E187" s="23">
        <v>21000</v>
      </c>
      <c r="F187" s="23">
        <v>21000</v>
      </c>
      <c r="G187" s="23">
        <v>21000</v>
      </c>
    </row>
    <row r="188" spans="1:9" x14ac:dyDescent="0.25">
      <c r="A188" s="19">
        <v>4</v>
      </c>
      <c r="B188" s="22" t="s">
        <v>14</v>
      </c>
      <c r="C188" s="23">
        <f>C189+C190</f>
        <v>0</v>
      </c>
      <c r="D188" s="23">
        <f t="shared" ref="D188:G188" si="81">D189+D190</f>
        <v>0</v>
      </c>
      <c r="E188" s="23">
        <f t="shared" si="81"/>
        <v>23000</v>
      </c>
      <c r="F188" s="23">
        <f t="shared" si="81"/>
        <v>23000</v>
      </c>
      <c r="G188" s="23">
        <f t="shared" si="81"/>
        <v>23000</v>
      </c>
    </row>
    <row r="189" spans="1:9" x14ac:dyDescent="0.25">
      <c r="A189" s="32" t="s">
        <v>24</v>
      </c>
      <c r="B189" s="22" t="s">
        <v>25</v>
      </c>
      <c r="C189" s="23"/>
      <c r="D189" s="23"/>
      <c r="E189" s="23"/>
      <c r="F189" s="23"/>
      <c r="G189" s="23"/>
    </row>
    <row r="190" spans="1:9" x14ac:dyDescent="0.25">
      <c r="A190" s="32" t="s">
        <v>15</v>
      </c>
      <c r="B190" s="22" t="s">
        <v>16</v>
      </c>
      <c r="C190" s="23"/>
      <c r="D190" s="23"/>
      <c r="E190" s="23">
        <v>23000</v>
      </c>
      <c r="F190" s="23">
        <v>23000</v>
      </c>
      <c r="G190" s="23">
        <v>23000</v>
      </c>
    </row>
    <row r="191" spans="1:9" x14ac:dyDescent="0.25">
      <c r="A191" s="40" t="s">
        <v>35</v>
      </c>
      <c r="B191" s="41" t="s">
        <v>49</v>
      </c>
      <c r="C191" s="42">
        <f>C192+C197</f>
        <v>0</v>
      </c>
      <c r="D191" s="42">
        <f t="shared" ref="D191:G191" si="82">D192+D197</f>
        <v>0</v>
      </c>
      <c r="E191" s="43">
        <f t="shared" si="82"/>
        <v>660000</v>
      </c>
      <c r="F191" s="43">
        <f t="shared" si="82"/>
        <v>660000</v>
      </c>
      <c r="G191" s="43">
        <f t="shared" si="82"/>
        <v>660000</v>
      </c>
    </row>
    <row r="192" spans="1:9" x14ac:dyDescent="0.25">
      <c r="A192" s="19">
        <v>3</v>
      </c>
      <c r="B192" s="22" t="s">
        <v>4</v>
      </c>
      <c r="C192" s="23">
        <f>C193+C194+C195+C196</f>
        <v>0</v>
      </c>
      <c r="D192" s="23">
        <f t="shared" ref="D192:G192" si="83">D193+D194+D195+D196</f>
        <v>0</v>
      </c>
      <c r="E192" s="23">
        <f t="shared" si="83"/>
        <v>652000</v>
      </c>
      <c r="F192" s="23">
        <f t="shared" si="83"/>
        <v>652000</v>
      </c>
      <c r="G192" s="23">
        <f t="shared" si="83"/>
        <v>652000</v>
      </c>
    </row>
    <row r="193" spans="1:7" x14ac:dyDescent="0.25">
      <c r="A193" s="32" t="s">
        <v>7</v>
      </c>
      <c r="B193" s="22" t="s">
        <v>8</v>
      </c>
      <c r="C193" s="23"/>
      <c r="D193" s="23"/>
      <c r="E193" s="23">
        <v>187400</v>
      </c>
      <c r="F193" s="23">
        <v>187400</v>
      </c>
      <c r="G193" s="23">
        <v>187400</v>
      </c>
    </row>
    <row r="194" spans="1:7" x14ac:dyDescent="0.25">
      <c r="A194" s="32" t="s">
        <v>5</v>
      </c>
      <c r="B194" s="22" t="s">
        <v>6</v>
      </c>
      <c r="C194" s="23"/>
      <c r="D194" s="23"/>
      <c r="E194" s="23">
        <v>463600</v>
      </c>
      <c r="F194" s="23">
        <v>463600</v>
      </c>
      <c r="G194" s="23">
        <v>463600</v>
      </c>
    </row>
    <row r="195" spans="1:7" x14ac:dyDescent="0.25">
      <c r="A195" s="32" t="s">
        <v>9</v>
      </c>
      <c r="B195" s="22" t="s">
        <v>10</v>
      </c>
      <c r="C195" s="23"/>
      <c r="D195" s="23"/>
      <c r="E195" s="23"/>
      <c r="F195" s="23"/>
      <c r="G195" s="23"/>
    </row>
    <row r="196" spans="1:7" x14ac:dyDescent="0.25">
      <c r="A196" s="32" t="s">
        <v>11</v>
      </c>
      <c r="B196" s="22" t="s">
        <v>12</v>
      </c>
      <c r="C196" s="23"/>
      <c r="D196" s="23"/>
      <c r="E196" s="23">
        <v>1000</v>
      </c>
      <c r="F196" s="23">
        <v>1000</v>
      </c>
      <c r="G196" s="23">
        <v>1000</v>
      </c>
    </row>
    <row r="197" spans="1:7" x14ac:dyDescent="0.25">
      <c r="A197" s="19">
        <v>4</v>
      </c>
      <c r="B197" s="22" t="s">
        <v>14</v>
      </c>
      <c r="C197" s="23">
        <f>C198</f>
        <v>0</v>
      </c>
      <c r="D197" s="23">
        <f t="shared" ref="D197:G197" si="84">D198</f>
        <v>0</v>
      </c>
      <c r="E197" s="23">
        <f t="shared" si="84"/>
        <v>8000</v>
      </c>
      <c r="F197" s="23">
        <f t="shared" si="84"/>
        <v>8000</v>
      </c>
      <c r="G197" s="23">
        <f t="shared" si="84"/>
        <v>8000</v>
      </c>
    </row>
    <row r="198" spans="1:7" x14ac:dyDescent="0.25">
      <c r="A198" s="32" t="s">
        <v>15</v>
      </c>
      <c r="B198" s="22" t="s">
        <v>16</v>
      </c>
      <c r="C198" s="23"/>
      <c r="D198" s="23"/>
      <c r="E198" s="23">
        <v>8000</v>
      </c>
      <c r="F198" s="23">
        <v>8000</v>
      </c>
      <c r="G198" s="23">
        <v>8000</v>
      </c>
    </row>
    <row r="199" spans="1:7" x14ac:dyDescent="0.25">
      <c r="A199" s="40">
        <v>50</v>
      </c>
      <c r="B199" s="41" t="s">
        <v>71</v>
      </c>
      <c r="C199" s="42">
        <f>C201+C205</f>
        <v>0</v>
      </c>
      <c r="D199" s="42">
        <f>D201+D205</f>
        <v>0</v>
      </c>
      <c r="E199" s="43">
        <f>E200+E208+E216</f>
        <v>159607</v>
      </c>
      <c r="F199" s="43">
        <f t="shared" ref="F199:G199" si="85">F200+F208+F216</f>
        <v>102614</v>
      </c>
      <c r="G199" s="43">
        <f t="shared" si="85"/>
        <v>79674</v>
      </c>
    </row>
    <row r="200" spans="1:7" x14ac:dyDescent="0.25">
      <c r="A200" s="40">
        <v>5011</v>
      </c>
      <c r="B200" s="41" t="s">
        <v>90</v>
      </c>
      <c r="C200" s="42"/>
      <c r="D200" s="42"/>
      <c r="E200" s="43">
        <f>E201+E205</f>
        <v>127713</v>
      </c>
      <c r="F200" s="43">
        <f t="shared" ref="F200:G200" si="86">F201+F205</f>
        <v>85650</v>
      </c>
      <c r="G200" s="43">
        <f t="shared" si="86"/>
        <v>68350</v>
      </c>
    </row>
    <row r="201" spans="1:7" x14ac:dyDescent="0.25">
      <c r="A201" s="19">
        <v>3</v>
      </c>
      <c r="B201" s="22" t="s">
        <v>4</v>
      </c>
      <c r="C201" s="23">
        <f>SUM(C202:C204)</f>
        <v>0</v>
      </c>
      <c r="D201" s="23">
        <f>SUM(D202:D204)</f>
        <v>0</v>
      </c>
      <c r="E201" s="23">
        <f>SUM(E202:E204)</f>
        <v>126713</v>
      </c>
      <c r="F201" s="23">
        <f>SUM(F202:F204)</f>
        <v>85650</v>
      </c>
      <c r="G201" s="23">
        <f>SUM(G202:G204)</f>
        <v>68350</v>
      </c>
    </row>
    <row r="202" spans="1:7" x14ac:dyDescent="0.25">
      <c r="A202" s="32" t="s">
        <v>7</v>
      </c>
      <c r="B202" s="22" t="s">
        <v>8</v>
      </c>
      <c r="C202" s="23"/>
      <c r="D202" s="23"/>
      <c r="E202" s="23">
        <f>77750+26892</f>
        <v>104642</v>
      </c>
      <c r="F202" s="23">
        <v>72350</v>
      </c>
      <c r="G202" s="23">
        <v>65360</v>
      </c>
    </row>
    <row r="203" spans="1:7" x14ac:dyDescent="0.25">
      <c r="A203" s="32" t="s">
        <v>5</v>
      </c>
      <c r="B203" s="22" t="s">
        <v>6</v>
      </c>
      <c r="C203" s="23"/>
      <c r="D203" s="23"/>
      <c r="E203" s="23">
        <v>22071</v>
      </c>
      <c r="F203" s="23">
        <v>13300</v>
      </c>
      <c r="G203" s="23">
        <v>2990</v>
      </c>
    </row>
    <row r="204" spans="1:7" x14ac:dyDescent="0.25">
      <c r="A204" s="32" t="s">
        <v>9</v>
      </c>
      <c r="B204" s="22" t="s">
        <v>10</v>
      </c>
      <c r="C204" s="23"/>
      <c r="D204" s="23"/>
      <c r="E204" s="23">
        <v>0</v>
      </c>
      <c r="F204" s="23"/>
      <c r="G204" s="23"/>
    </row>
    <row r="205" spans="1:7" x14ac:dyDescent="0.25">
      <c r="A205" s="19">
        <v>4</v>
      </c>
      <c r="B205" s="22" t="s">
        <v>14</v>
      </c>
      <c r="C205" s="23">
        <f>SUM(C206:C207)</f>
        <v>0</v>
      </c>
      <c r="D205" s="23">
        <f>SUM(D206:D207)</f>
        <v>0</v>
      </c>
      <c r="E205" s="23">
        <f>SUM(E206:E207)</f>
        <v>1000</v>
      </c>
      <c r="F205" s="23">
        <f>SUM(F206:F207)</f>
        <v>0</v>
      </c>
      <c r="G205" s="23">
        <f>SUM(G206:G207)</f>
        <v>0</v>
      </c>
    </row>
    <row r="206" spans="1:7" x14ac:dyDescent="0.25">
      <c r="A206" s="32" t="s">
        <v>24</v>
      </c>
      <c r="B206" s="22" t="s">
        <v>25</v>
      </c>
      <c r="C206" s="23"/>
      <c r="D206" s="23"/>
      <c r="E206" s="23"/>
      <c r="F206" s="23"/>
      <c r="G206" s="23"/>
    </row>
    <row r="207" spans="1:7" x14ac:dyDescent="0.25">
      <c r="A207" s="32" t="s">
        <v>15</v>
      </c>
      <c r="B207" s="22" t="s">
        <v>16</v>
      </c>
      <c r="C207" s="23"/>
      <c r="D207" s="23"/>
      <c r="E207" s="23">
        <v>1000</v>
      </c>
      <c r="F207" s="23"/>
      <c r="G207" s="23"/>
    </row>
    <row r="208" spans="1:7" x14ac:dyDescent="0.25">
      <c r="A208" s="40">
        <v>5012</v>
      </c>
      <c r="B208" s="41" t="s">
        <v>91</v>
      </c>
      <c r="C208" s="42"/>
      <c r="D208" s="42"/>
      <c r="E208" s="43">
        <f>E209+E213</f>
        <v>14394</v>
      </c>
      <c r="F208" s="43">
        <f t="shared" ref="F208:G208" si="87">F209+F213</f>
        <v>16964</v>
      </c>
      <c r="G208" s="43">
        <f t="shared" si="87"/>
        <v>11324</v>
      </c>
    </row>
    <row r="209" spans="1:7" x14ac:dyDescent="0.25">
      <c r="A209" s="19">
        <v>3</v>
      </c>
      <c r="B209" s="22" t="s">
        <v>4</v>
      </c>
      <c r="C209" s="23">
        <f>SUM(C210:C212)</f>
        <v>0</v>
      </c>
      <c r="D209" s="23">
        <f>SUM(D210:D212)</f>
        <v>0</v>
      </c>
      <c r="E209" s="23">
        <f>SUM(E210:E212)</f>
        <v>14394</v>
      </c>
      <c r="F209" s="23">
        <f>SUM(F210:F212)</f>
        <v>16964</v>
      </c>
      <c r="G209" s="23">
        <f>SUM(G210:G212)</f>
        <v>11324</v>
      </c>
    </row>
    <row r="210" spans="1:7" x14ac:dyDescent="0.25">
      <c r="A210" s="32" t="s">
        <v>7</v>
      </c>
      <c r="B210" s="22" t="s">
        <v>8</v>
      </c>
      <c r="C210" s="23"/>
      <c r="D210" s="23"/>
      <c r="E210" s="23">
        <v>6471</v>
      </c>
      <c r="F210" s="23">
        <v>6471</v>
      </c>
      <c r="G210" s="23">
        <v>6471</v>
      </c>
    </row>
    <row r="211" spans="1:7" x14ac:dyDescent="0.25">
      <c r="A211" s="32" t="s">
        <v>5</v>
      </c>
      <c r="B211" s="22" t="s">
        <v>6</v>
      </c>
      <c r="C211" s="23"/>
      <c r="D211" s="23"/>
      <c r="E211" s="23">
        <v>7923</v>
      </c>
      <c r="F211" s="23">
        <v>10493</v>
      </c>
      <c r="G211" s="23">
        <v>4853</v>
      </c>
    </row>
    <row r="212" spans="1:7" x14ac:dyDescent="0.25">
      <c r="A212" s="32" t="s">
        <v>9</v>
      </c>
      <c r="B212" s="22" t="s">
        <v>10</v>
      </c>
      <c r="C212" s="23"/>
      <c r="D212" s="23"/>
      <c r="E212" s="23">
        <v>0</v>
      </c>
      <c r="F212" s="23"/>
      <c r="G212" s="23"/>
    </row>
    <row r="213" spans="1:7" x14ac:dyDescent="0.25">
      <c r="A213" s="19">
        <v>4</v>
      </c>
      <c r="B213" s="22" t="s">
        <v>14</v>
      </c>
      <c r="C213" s="23">
        <f>SUM(C214:C215)</f>
        <v>0</v>
      </c>
      <c r="D213" s="23">
        <f>SUM(D214:D215)</f>
        <v>0</v>
      </c>
      <c r="E213" s="23">
        <f>SUM(E214:E215)</f>
        <v>0</v>
      </c>
      <c r="F213" s="23">
        <f>SUM(F214:F215)</f>
        <v>0</v>
      </c>
      <c r="G213" s="23">
        <f>SUM(G214:G215)</f>
        <v>0</v>
      </c>
    </row>
    <row r="214" spans="1:7" x14ac:dyDescent="0.25">
      <c r="A214" s="32" t="s">
        <v>24</v>
      </c>
      <c r="B214" s="22" t="s">
        <v>25</v>
      </c>
      <c r="C214" s="23"/>
      <c r="D214" s="23"/>
      <c r="E214" s="23"/>
      <c r="F214" s="23"/>
      <c r="G214" s="23"/>
    </row>
    <row r="215" spans="1:7" x14ac:dyDescent="0.25">
      <c r="A215" s="32" t="s">
        <v>15</v>
      </c>
      <c r="B215" s="22" t="s">
        <v>16</v>
      </c>
      <c r="C215" s="23"/>
      <c r="D215" s="23"/>
      <c r="E215" s="23"/>
      <c r="F215" s="23"/>
      <c r="G215" s="23"/>
    </row>
    <row r="216" spans="1:7" x14ac:dyDescent="0.25">
      <c r="A216" s="40">
        <v>5043</v>
      </c>
      <c r="B216" s="41" t="s">
        <v>92</v>
      </c>
      <c r="C216" s="42"/>
      <c r="D216" s="42"/>
      <c r="E216" s="43">
        <f>E217+E220</f>
        <v>17500</v>
      </c>
      <c r="F216" s="43">
        <f t="shared" ref="F216:G216" si="88">F217+F220</f>
        <v>0</v>
      </c>
      <c r="G216" s="43">
        <f t="shared" si="88"/>
        <v>0</v>
      </c>
    </row>
    <row r="217" spans="1:7" x14ac:dyDescent="0.25">
      <c r="A217" s="19">
        <v>3</v>
      </c>
      <c r="B217" s="22" t="s">
        <v>4</v>
      </c>
      <c r="C217" s="23">
        <f>SUM(C218:C219)</f>
        <v>0</v>
      </c>
      <c r="D217" s="23">
        <f>SUM(D218:D219)</f>
        <v>0</v>
      </c>
      <c r="E217" s="23">
        <f>SUM(E218:E219)</f>
        <v>15300</v>
      </c>
      <c r="F217" s="23">
        <f>SUM(F218:F219)</f>
        <v>0</v>
      </c>
      <c r="G217" s="23">
        <f>SUM(G218:G219)</f>
        <v>0</v>
      </c>
    </row>
    <row r="218" spans="1:7" x14ac:dyDescent="0.25">
      <c r="A218" s="32" t="s">
        <v>7</v>
      </c>
      <c r="B218" s="22" t="s">
        <v>8</v>
      </c>
      <c r="C218" s="23"/>
      <c r="D218" s="23"/>
      <c r="E218" s="23">
        <v>0</v>
      </c>
      <c r="F218" s="23"/>
      <c r="G218" s="23"/>
    </row>
    <row r="219" spans="1:7" x14ac:dyDescent="0.25">
      <c r="A219" s="32" t="s">
        <v>5</v>
      </c>
      <c r="B219" s="22" t="s">
        <v>6</v>
      </c>
      <c r="C219" s="23"/>
      <c r="D219" s="23"/>
      <c r="E219" s="23">
        <v>15300</v>
      </c>
      <c r="F219" s="23"/>
      <c r="G219" s="23"/>
    </row>
    <row r="220" spans="1:7" x14ac:dyDescent="0.25">
      <c r="A220" s="19">
        <v>4</v>
      </c>
      <c r="B220" s="22" t="s">
        <v>14</v>
      </c>
      <c r="C220" s="23">
        <f>SUM(C221:C222)</f>
        <v>0</v>
      </c>
      <c r="D220" s="23">
        <f>SUM(D221:D222)</f>
        <v>0</v>
      </c>
      <c r="E220" s="23">
        <f>SUM(E221:E222)</f>
        <v>2200</v>
      </c>
      <c r="F220" s="23">
        <f>SUM(F221:F222)</f>
        <v>0</v>
      </c>
      <c r="G220" s="23">
        <f>SUM(G221:G222)</f>
        <v>0</v>
      </c>
    </row>
    <row r="221" spans="1:7" x14ac:dyDescent="0.25">
      <c r="A221" s="32" t="s">
        <v>24</v>
      </c>
      <c r="B221" s="22" t="s">
        <v>25</v>
      </c>
      <c r="C221" s="23"/>
      <c r="D221" s="23"/>
      <c r="E221" s="23"/>
      <c r="F221" s="23"/>
      <c r="G221" s="23"/>
    </row>
    <row r="222" spans="1:7" x14ac:dyDescent="0.25">
      <c r="A222" s="32" t="s">
        <v>15</v>
      </c>
      <c r="B222" s="22" t="s">
        <v>16</v>
      </c>
      <c r="C222" s="23"/>
      <c r="D222" s="23"/>
      <c r="E222" s="23">
        <v>2200</v>
      </c>
      <c r="F222" s="23"/>
      <c r="G222" s="23"/>
    </row>
    <row r="223" spans="1:7" x14ac:dyDescent="0.25">
      <c r="A223" s="32"/>
      <c r="B223" s="22"/>
      <c r="C223" s="23"/>
      <c r="D223" s="23"/>
      <c r="E223" s="23"/>
      <c r="F223" s="23"/>
      <c r="G223" s="23"/>
    </row>
    <row r="224" spans="1:7" x14ac:dyDescent="0.25">
      <c r="A224" s="40" t="s">
        <v>38</v>
      </c>
      <c r="B224" s="41" t="s">
        <v>77</v>
      </c>
      <c r="C224" s="43">
        <f>C225+C233</f>
        <v>0</v>
      </c>
      <c r="D224" s="43">
        <f t="shared" ref="D224:G224" si="89">D225+D233</f>
        <v>0</v>
      </c>
      <c r="E224" s="43">
        <f t="shared" si="89"/>
        <v>2466648</v>
      </c>
      <c r="F224" s="43">
        <f t="shared" si="89"/>
        <v>1321144</v>
      </c>
      <c r="G224" s="43">
        <f t="shared" si="89"/>
        <v>671665</v>
      </c>
    </row>
    <row r="225" spans="1:7" x14ac:dyDescent="0.25">
      <c r="A225" s="19">
        <v>3</v>
      </c>
      <c r="B225" s="22" t="s">
        <v>4</v>
      </c>
      <c r="C225" s="23">
        <f>SUM(C226:C232)</f>
        <v>0</v>
      </c>
      <c r="D225" s="23">
        <f t="shared" ref="D225:G225" si="90">SUM(D226:D232)</f>
        <v>0</v>
      </c>
      <c r="E225" s="23">
        <f t="shared" si="90"/>
        <v>2366574</v>
      </c>
      <c r="F225" s="23">
        <f t="shared" si="90"/>
        <v>1316974</v>
      </c>
      <c r="G225" s="23">
        <f t="shared" si="90"/>
        <v>668973</v>
      </c>
    </row>
    <row r="226" spans="1:7" x14ac:dyDescent="0.25">
      <c r="A226" s="32" t="s">
        <v>7</v>
      </c>
      <c r="B226" s="22" t="s">
        <v>8</v>
      </c>
      <c r="C226" s="23"/>
      <c r="D226" s="23"/>
      <c r="E226" s="23">
        <v>620725</v>
      </c>
      <c r="F226" s="23">
        <v>423834</v>
      </c>
      <c r="G226" s="23">
        <v>306787</v>
      </c>
    </row>
    <row r="227" spans="1:7" x14ac:dyDescent="0.25">
      <c r="A227" s="32" t="s">
        <v>5</v>
      </c>
      <c r="B227" s="22" t="s">
        <v>6</v>
      </c>
      <c r="C227" s="23"/>
      <c r="D227" s="23"/>
      <c r="E227" s="23">
        <v>712405</v>
      </c>
      <c r="F227" s="23">
        <v>224406</v>
      </c>
      <c r="G227" s="23">
        <v>94853</v>
      </c>
    </row>
    <row r="228" spans="1:7" x14ac:dyDescent="0.25">
      <c r="A228" s="32" t="s">
        <v>9</v>
      </c>
      <c r="B228" s="22" t="s">
        <v>10</v>
      </c>
      <c r="C228" s="23"/>
      <c r="D228" s="23"/>
      <c r="E228" s="23">
        <v>0</v>
      </c>
      <c r="F228" s="23">
        <v>0</v>
      </c>
      <c r="G228" s="23">
        <v>0</v>
      </c>
    </row>
    <row r="229" spans="1:7" x14ac:dyDescent="0.25">
      <c r="A229" s="32" t="s">
        <v>78</v>
      </c>
      <c r="B229" s="22" t="s">
        <v>23</v>
      </c>
      <c r="C229" s="23"/>
      <c r="D229" s="23"/>
      <c r="E229" s="23">
        <v>55699</v>
      </c>
      <c r="F229" s="23">
        <v>42845</v>
      </c>
      <c r="G229" s="23">
        <v>18476</v>
      </c>
    </row>
    <row r="230" spans="1:7" x14ac:dyDescent="0.25">
      <c r="A230" s="32" t="s">
        <v>79</v>
      </c>
      <c r="B230" s="22" t="s">
        <v>80</v>
      </c>
      <c r="C230" s="23"/>
      <c r="D230" s="23"/>
      <c r="E230" s="23">
        <v>563727</v>
      </c>
      <c r="F230" s="23">
        <v>474894</v>
      </c>
      <c r="G230" s="23">
        <v>188937</v>
      </c>
    </row>
    <row r="231" spans="1:7" x14ac:dyDescent="0.25">
      <c r="A231" s="32" t="s">
        <v>11</v>
      </c>
      <c r="B231" s="22" t="s">
        <v>12</v>
      </c>
      <c r="C231" s="23"/>
      <c r="D231" s="23"/>
      <c r="E231" s="23">
        <v>378220</v>
      </c>
      <c r="F231" s="23">
        <v>111877</v>
      </c>
      <c r="G231" s="23">
        <v>51846</v>
      </c>
    </row>
    <row r="232" spans="1:7" x14ac:dyDescent="0.25">
      <c r="A232" s="32" t="s">
        <v>21</v>
      </c>
      <c r="B232" s="22" t="s">
        <v>22</v>
      </c>
      <c r="C232" s="23"/>
      <c r="D232" s="23"/>
      <c r="E232" s="23">
        <v>35798</v>
      </c>
      <c r="F232" s="23">
        <v>39118</v>
      </c>
      <c r="G232" s="23">
        <v>8074</v>
      </c>
    </row>
    <row r="233" spans="1:7" x14ac:dyDescent="0.25">
      <c r="A233" s="19">
        <v>4</v>
      </c>
      <c r="B233" s="22" t="s">
        <v>14</v>
      </c>
      <c r="C233" s="23">
        <f>SUM(C234:C236)</f>
        <v>0</v>
      </c>
      <c r="D233" s="23">
        <f t="shared" ref="D233:G233" si="91">SUM(D234:D236)</f>
        <v>0</v>
      </c>
      <c r="E233" s="23">
        <f t="shared" si="91"/>
        <v>100074</v>
      </c>
      <c r="F233" s="23">
        <f t="shared" si="91"/>
        <v>4170</v>
      </c>
      <c r="G233" s="23">
        <f t="shared" si="91"/>
        <v>2692</v>
      </c>
    </row>
    <row r="234" spans="1:7" x14ac:dyDescent="0.25">
      <c r="A234" s="32" t="s">
        <v>24</v>
      </c>
      <c r="B234" s="22" t="s">
        <v>25</v>
      </c>
      <c r="C234" s="23"/>
      <c r="D234" s="23"/>
      <c r="E234" s="23"/>
      <c r="F234" s="23"/>
      <c r="G234" s="23"/>
    </row>
    <row r="235" spans="1:7" x14ac:dyDescent="0.25">
      <c r="A235" s="32" t="s">
        <v>15</v>
      </c>
      <c r="B235" s="22" t="s">
        <v>16</v>
      </c>
      <c r="C235" s="23"/>
      <c r="D235" s="23"/>
      <c r="E235" s="23">
        <v>100074</v>
      </c>
      <c r="F235" s="23">
        <v>4170</v>
      </c>
      <c r="G235" s="23">
        <v>2692</v>
      </c>
    </row>
    <row r="236" spans="1:7" x14ac:dyDescent="0.25">
      <c r="A236" s="32" t="s">
        <v>17</v>
      </c>
      <c r="B236" s="22" t="s">
        <v>18</v>
      </c>
      <c r="C236" s="23"/>
      <c r="D236" s="23"/>
      <c r="E236" s="23"/>
      <c r="F236" s="23"/>
      <c r="G236" s="23"/>
    </row>
    <row r="237" spans="1:7" x14ac:dyDescent="0.25">
      <c r="A237" s="40">
        <v>533</v>
      </c>
      <c r="B237" s="41" t="s">
        <v>72</v>
      </c>
      <c r="C237" s="43">
        <f>C238+C241</f>
        <v>0</v>
      </c>
      <c r="D237" s="43">
        <f>D238+D241</f>
        <v>0</v>
      </c>
      <c r="E237" s="43">
        <f>E238+E241</f>
        <v>66731</v>
      </c>
      <c r="F237" s="43">
        <f>F238+F241</f>
        <v>78648</v>
      </c>
      <c r="G237" s="43">
        <f>G238+G241</f>
        <v>47624</v>
      </c>
    </row>
    <row r="238" spans="1:7" x14ac:dyDescent="0.25">
      <c r="A238" s="19">
        <v>3</v>
      </c>
      <c r="B238" s="22" t="s">
        <v>4</v>
      </c>
      <c r="C238" s="23">
        <f>SUM(C239:C240)</f>
        <v>0</v>
      </c>
      <c r="D238" s="23">
        <f>SUM(D239:D240)</f>
        <v>0</v>
      </c>
      <c r="E238" s="23">
        <f>SUM(E239:E240)</f>
        <v>66731</v>
      </c>
      <c r="F238" s="23">
        <f>SUM(F239:F240)</f>
        <v>78648</v>
      </c>
      <c r="G238" s="23">
        <f>SUM(G239:G240)</f>
        <v>47624</v>
      </c>
    </row>
    <row r="239" spans="1:7" x14ac:dyDescent="0.25">
      <c r="A239" s="32" t="s">
        <v>7</v>
      </c>
      <c r="B239" s="22" t="s">
        <v>8</v>
      </c>
      <c r="C239" s="23"/>
      <c r="D239" s="23"/>
      <c r="E239" s="23">
        <v>30000</v>
      </c>
      <c r="F239" s="23">
        <v>30000</v>
      </c>
      <c r="G239" s="23">
        <v>30000</v>
      </c>
    </row>
    <row r="240" spans="1:7" x14ac:dyDescent="0.25">
      <c r="A240" s="32" t="s">
        <v>5</v>
      </c>
      <c r="B240" s="22" t="s">
        <v>6</v>
      </c>
      <c r="C240" s="23"/>
      <c r="D240" s="23"/>
      <c r="E240" s="23">
        <v>36731</v>
      </c>
      <c r="F240" s="23">
        <v>48648</v>
      </c>
      <c r="G240" s="23">
        <v>17624</v>
      </c>
    </row>
    <row r="241" spans="1:7" x14ac:dyDescent="0.25">
      <c r="A241" s="19">
        <v>4</v>
      </c>
      <c r="B241" s="22" t="s">
        <v>14</v>
      </c>
      <c r="C241" s="23">
        <f>SUM(C242:C243)</f>
        <v>0</v>
      </c>
      <c r="D241" s="23">
        <f>SUM(D242:D243)</f>
        <v>0</v>
      </c>
      <c r="E241" s="23">
        <f>SUM(E242:E243)</f>
        <v>0</v>
      </c>
      <c r="F241" s="23">
        <f>SUM(F242:F243)</f>
        <v>0</v>
      </c>
      <c r="G241" s="23">
        <f>SUM(G242:G243)</f>
        <v>0</v>
      </c>
    </row>
    <row r="242" spans="1:7" x14ac:dyDescent="0.25">
      <c r="A242" s="32" t="s">
        <v>24</v>
      </c>
      <c r="B242" s="22" t="s">
        <v>25</v>
      </c>
      <c r="C242" s="23"/>
      <c r="D242" s="23"/>
      <c r="E242" s="23"/>
      <c r="F242" s="23"/>
      <c r="G242" s="23"/>
    </row>
    <row r="243" spans="1:7" x14ac:dyDescent="0.25">
      <c r="A243" s="32" t="s">
        <v>15</v>
      </c>
      <c r="B243" s="22" t="s">
        <v>16</v>
      </c>
      <c r="C243" s="23"/>
      <c r="D243" s="23"/>
      <c r="E243" s="23"/>
      <c r="F243" s="23"/>
      <c r="G243" s="23"/>
    </row>
    <row r="244" spans="1:7" x14ac:dyDescent="0.25">
      <c r="A244" s="40">
        <v>581</v>
      </c>
      <c r="B244" s="41" t="s">
        <v>52</v>
      </c>
      <c r="C244" s="43">
        <f>C245+C249</f>
        <v>0</v>
      </c>
      <c r="D244" s="43">
        <f>D245+D249</f>
        <v>0</v>
      </c>
      <c r="E244" s="43">
        <f>E245+E249</f>
        <v>73827</v>
      </c>
      <c r="F244" s="43">
        <f>F245+F249</f>
        <v>0</v>
      </c>
      <c r="G244" s="43">
        <f>G245+G249</f>
        <v>0</v>
      </c>
    </row>
    <row r="245" spans="1:7" x14ac:dyDescent="0.25">
      <c r="A245" s="19">
        <v>3</v>
      </c>
      <c r="B245" s="22" t="s">
        <v>4</v>
      </c>
      <c r="C245" s="23">
        <f>SUM(C246:C248)</f>
        <v>0</v>
      </c>
      <c r="D245" s="23">
        <f>SUM(D246:D248)</f>
        <v>0</v>
      </c>
      <c r="E245" s="23">
        <f>SUM(E246:E248)</f>
        <v>73827</v>
      </c>
      <c r="F245" s="23">
        <f>SUM(F246:F248)</f>
        <v>0</v>
      </c>
      <c r="G245" s="23">
        <f>SUM(G246:G248)</f>
        <v>0</v>
      </c>
    </row>
    <row r="246" spans="1:7" x14ac:dyDescent="0.25">
      <c r="A246" s="32" t="s">
        <v>7</v>
      </c>
      <c r="B246" s="22" t="s">
        <v>8</v>
      </c>
      <c r="C246" s="23"/>
      <c r="D246" s="23"/>
      <c r="E246" s="23">
        <f>17900+35650+2221</f>
        <v>55771</v>
      </c>
      <c r="F246" s="23"/>
      <c r="G246" s="23"/>
    </row>
    <row r="247" spans="1:7" x14ac:dyDescent="0.25">
      <c r="A247" s="32" t="s">
        <v>5</v>
      </c>
      <c r="B247" s="22" t="s">
        <v>6</v>
      </c>
      <c r="C247" s="23"/>
      <c r="D247" s="23"/>
      <c r="E247" s="23">
        <f>4096+13960</f>
        <v>18056</v>
      </c>
      <c r="F247" s="23"/>
      <c r="G247" s="23"/>
    </row>
    <row r="248" spans="1:7" x14ac:dyDescent="0.25">
      <c r="A248" s="32" t="s">
        <v>9</v>
      </c>
      <c r="B248" s="22" t="s">
        <v>10</v>
      </c>
      <c r="C248" s="23"/>
      <c r="D248" s="23"/>
      <c r="E248" s="23"/>
      <c r="F248" s="23"/>
      <c r="G248" s="23"/>
    </row>
    <row r="249" spans="1:7" x14ac:dyDescent="0.25">
      <c r="A249" s="19">
        <v>4</v>
      </c>
      <c r="B249" s="22" t="s">
        <v>14</v>
      </c>
      <c r="C249" s="23">
        <f>SUM(C250:C251)</f>
        <v>0</v>
      </c>
      <c r="D249" s="23">
        <f>SUM(D250:D251)</f>
        <v>0</v>
      </c>
      <c r="E249" s="23">
        <f>SUM(E250:E251)</f>
        <v>0</v>
      </c>
      <c r="F249" s="23">
        <f>SUM(F250:F251)</f>
        <v>0</v>
      </c>
      <c r="G249" s="23">
        <f>SUM(G250:G251)</f>
        <v>0</v>
      </c>
    </row>
    <row r="250" spans="1:7" x14ac:dyDescent="0.25">
      <c r="A250" s="32" t="s">
        <v>24</v>
      </c>
      <c r="B250" s="22" t="s">
        <v>25</v>
      </c>
      <c r="C250" s="23"/>
      <c r="D250" s="23"/>
      <c r="E250" s="23"/>
      <c r="F250" s="23"/>
      <c r="G250" s="23"/>
    </row>
    <row r="251" spans="1:7" x14ac:dyDescent="0.25">
      <c r="A251" s="32" t="s">
        <v>15</v>
      </c>
      <c r="B251" s="22" t="s">
        <v>16</v>
      </c>
      <c r="C251" s="23"/>
      <c r="D251" s="23"/>
      <c r="E251" s="23"/>
      <c r="F251" s="23"/>
      <c r="G251" s="23"/>
    </row>
    <row r="252" spans="1:7" x14ac:dyDescent="0.25">
      <c r="A252" s="33">
        <v>61</v>
      </c>
      <c r="B252" s="31" t="s">
        <v>59</v>
      </c>
      <c r="C252" s="34">
        <f>C253+C256</f>
        <v>0</v>
      </c>
      <c r="D252" s="34">
        <f>D253+D256</f>
        <v>0</v>
      </c>
      <c r="E252" s="23"/>
      <c r="F252" s="23"/>
      <c r="G252" s="23"/>
    </row>
    <row r="253" spans="1:7" x14ac:dyDescent="0.25">
      <c r="A253" s="19">
        <v>3</v>
      </c>
      <c r="B253" s="22" t="s">
        <v>4</v>
      </c>
      <c r="C253" s="23"/>
      <c r="D253" s="23"/>
      <c r="E253" s="23"/>
      <c r="F253" s="23"/>
      <c r="G253" s="23"/>
    </row>
    <row r="254" spans="1:7" x14ac:dyDescent="0.25">
      <c r="A254" s="32" t="s">
        <v>7</v>
      </c>
      <c r="B254" s="22" t="s">
        <v>8</v>
      </c>
      <c r="C254" s="23"/>
      <c r="D254" s="23"/>
      <c r="E254" s="23"/>
      <c r="F254" s="23"/>
      <c r="G254" s="23"/>
    </row>
    <row r="255" spans="1:7" x14ac:dyDescent="0.25">
      <c r="A255" s="32" t="s">
        <v>5</v>
      </c>
      <c r="B255" s="22" t="s">
        <v>6</v>
      </c>
      <c r="C255" s="23"/>
      <c r="D255" s="23"/>
      <c r="E255" s="23"/>
      <c r="F255" s="23"/>
      <c r="G255" s="23"/>
    </row>
    <row r="256" spans="1:7" x14ac:dyDescent="0.25">
      <c r="A256" s="19">
        <v>4</v>
      </c>
      <c r="B256" s="22" t="s">
        <v>14</v>
      </c>
      <c r="C256" s="23">
        <f>SUM(C257:C258)</f>
        <v>0</v>
      </c>
      <c r="D256" s="23">
        <f>SUM(D257:D258)</f>
        <v>0</v>
      </c>
      <c r="E256" s="23"/>
      <c r="F256" s="23"/>
      <c r="G256" s="23"/>
    </row>
    <row r="257" spans="1:7" x14ac:dyDescent="0.25">
      <c r="A257" s="32" t="s">
        <v>24</v>
      </c>
      <c r="B257" s="22" t="s">
        <v>25</v>
      </c>
      <c r="C257" s="23"/>
      <c r="D257" s="23"/>
      <c r="E257" s="23"/>
      <c r="F257" s="23"/>
      <c r="G257" s="23"/>
    </row>
    <row r="258" spans="1:7" x14ac:dyDescent="0.25">
      <c r="A258" s="32" t="s">
        <v>15</v>
      </c>
      <c r="B258" s="22" t="s">
        <v>16</v>
      </c>
      <c r="C258" s="23"/>
      <c r="D258" s="23"/>
      <c r="E258" s="23"/>
      <c r="F258" s="23"/>
      <c r="G258" s="23"/>
    </row>
    <row r="259" spans="1:7" x14ac:dyDescent="0.25">
      <c r="A259" s="36" t="s">
        <v>86</v>
      </c>
      <c r="B259" s="37" t="s">
        <v>87</v>
      </c>
      <c r="C259" s="38"/>
      <c r="D259" s="38"/>
      <c r="E259" s="39">
        <f>E260</f>
        <v>34252</v>
      </c>
      <c r="F259" s="39">
        <f t="shared" ref="F259:G259" si="92">F260</f>
        <v>0</v>
      </c>
      <c r="G259" s="39">
        <f t="shared" si="92"/>
        <v>0</v>
      </c>
    </row>
    <row r="260" spans="1:7" x14ac:dyDescent="0.25">
      <c r="A260" s="40">
        <v>563</v>
      </c>
      <c r="B260" s="41" t="s">
        <v>56</v>
      </c>
      <c r="C260" s="42">
        <f>C261+C264</f>
        <v>0</v>
      </c>
      <c r="D260" s="42">
        <f>D261+D264</f>
        <v>0</v>
      </c>
      <c r="E260" s="43">
        <f>E261+E264</f>
        <v>34252</v>
      </c>
      <c r="F260" s="43">
        <f>F261+F264</f>
        <v>0</v>
      </c>
      <c r="G260" s="43">
        <f>G261+G264</f>
        <v>0</v>
      </c>
    </row>
    <row r="261" spans="1:7" x14ac:dyDescent="0.25">
      <c r="A261" s="19">
        <v>3</v>
      </c>
      <c r="B261" s="22" t="s">
        <v>4</v>
      </c>
      <c r="C261" s="23">
        <f>SUM(C262:C263)</f>
        <v>0</v>
      </c>
      <c r="D261" s="23">
        <f>SUM(D262:D263)</f>
        <v>0</v>
      </c>
      <c r="E261" s="23">
        <f>SUM(E262:E263)</f>
        <v>34252</v>
      </c>
      <c r="F261" s="23">
        <f>SUM(F262:F263)</f>
        <v>0</v>
      </c>
      <c r="G261" s="23">
        <f>SUM(G262:G263)</f>
        <v>0</v>
      </c>
    </row>
    <row r="262" spans="1:7" x14ac:dyDescent="0.25">
      <c r="A262" s="32" t="s">
        <v>7</v>
      </c>
      <c r="B262" s="22" t="s">
        <v>8</v>
      </c>
      <c r="C262" s="23"/>
      <c r="D262" s="23"/>
      <c r="E262" s="23">
        <v>24465</v>
      </c>
      <c r="F262" s="23"/>
      <c r="G262" s="23"/>
    </row>
    <row r="263" spans="1:7" x14ac:dyDescent="0.25">
      <c r="A263" s="32" t="s">
        <v>5</v>
      </c>
      <c r="B263" s="22" t="s">
        <v>6</v>
      </c>
      <c r="C263" s="23"/>
      <c r="D263" s="23"/>
      <c r="E263" s="23">
        <v>9787</v>
      </c>
      <c r="F263" s="23"/>
      <c r="G263" s="23"/>
    </row>
    <row r="264" spans="1:7" x14ac:dyDescent="0.25">
      <c r="A264" s="19">
        <v>4</v>
      </c>
      <c r="B264" s="22" t="s">
        <v>14</v>
      </c>
      <c r="C264" s="23">
        <f>C265+C266</f>
        <v>0</v>
      </c>
      <c r="D264" s="23">
        <f t="shared" ref="D264:G264" si="93">D265+D266</f>
        <v>0</v>
      </c>
      <c r="E264" s="23">
        <f t="shared" si="93"/>
        <v>0</v>
      </c>
      <c r="F264" s="23">
        <f t="shared" si="93"/>
        <v>0</v>
      </c>
      <c r="G264" s="23">
        <f t="shared" si="93"/>
        <v>0</v>
      </c>
    </row>
    <row r="265" spans="1:7" x14ac:dyDescent="0.25">
      <c r="A265" s="32" t="s">
        <v>24</v>
      </c>
      <c r="B265" s="22" t="s">
        <v>25</v>
      </c>
      <c r="C265" s="23"/>
      <c r="D265" s="23"/>
      <c r="E265" s="23"/>
      <c r="F265" s="23"/>
      <c r="G265" s="23"/>
    </row>
    <row r="266" spans="1:7" x14ac:dyDescent="0.25">
      <c r="A266" s="32" t="s">
        <v>15</v>
      </c>
      <c r="B266" s="22" t="s">
        <v>16</v>
      </c>
      <c r="C266" s="23"/>
      <c r="D266" s="23"/>
      <c r="E266" s="23"/>
      <c r="F266" s="23"/>
      <c r="G266" s="23"/>
    </row>
    <row r="267" spans="1:7" x14ac:dyDescent="0.25">
      <c r="A267" s="36" t="s">
        <v>88</v>
      </c>
      <c r="B267" s="37" t="s">
        <v>89</v>
      </c>
      <c r="C267" s="38"/>
      <c r="D267" s="38"/>
      <c r="E267" s="39">
        <f>E268</f>
        <v>185276</v>
      </c>
      <c r="F267" s="39">
        <f t="shared" ref="F267:G267" si="94">F268</f>
        <v>37000</v>
      </c>
      <c r="G267" s="39">
        <f t="shared" si="94"/>
        <v>0</v>
      </c>
    </row>
    <row r="268" spans="1:7" x14ac:dyDescent="0.25">
      <c r="A268" s="40">
        <v>563</v>
      </c>
      <c r="B268" s="41" t="s">
        <v>56</v>
      </c>
      <c r="C268" s="42">
        <f>C269+C272</f>
        <v>0</v>
      </c>
      <c r="D268" s="42">
        <f>D269+D272</f>
        <v>0</v>
      </c>
      <c r="E268" s="43">
        <f>E269+E272</f>
        <v>185276</v>
      </c>
      <c r="F268" s="43">
        <f>F269+F272</f>
        <v>37000</v>
      </c>
      <c r="G268" s="43">
        <f>G269+G272</f>
        <v>0</v>
      </c>
    </row>
    <row r="269" spans="1:7" x14ac:dyDescent="0.25">
      <c r="A269" s="19">
        <v>3</v>
      </c>
      <c r="B269" s="22" t="s">
        <v>4</v>
      </c>
      <c r="C269" s="23">
        <f>SUM(C270:C271)</f>
        <v>0</v>
      </c>
      <c r="D269" s="23">
        <f>SUM(D270:D271)</f>
        <v>0</v>
      </c>
      <c r="E269" s="23">
        <f>SUM(E270:E271)</f>
        <v>144276</v>
      </c>
      <c r="F269" s="23">
        <f>SUM(F270:F271)</f>
        <v>15000</v>
      </c>
      <c r="G269" s="23">
        <f>SUM(G270:G271)</f>
        <v>0</v>
      </c>
    </row>
    <row r="270" spans="1:7" x14ac:dyDescent="0.25">
      <c r="A270" s="32" t="s">
        <v>7</v>
      </c>
      <c r="B270" s="22" t="s">
        <v>8</v>
      </c>
      <c r="C270" s="23"/>
      <c r="D270" s="23"/>
      <c r="E270" s="23">
        <v>114276</v>
      </c>
      <c r="F270" s="23">
        <v>15000</v>
      </c>
      <c r="G270" s="23"/>
    </row>
    <row r="271" spans="1:7" x14ac:dyDescent="0.25">
      <c r="A271" s="32" t="s">
        <v>5</v>
      </c>
      <c r="B271" s="22" t="s">
        <v>6</v>
      </c>
      <c r="C271" s="23"/>
      <c r="D271" s="23"/>
      <c r="E271" s="23">
        <v>30000</v>
      </c>
      <c r="F271" s="23"/>
      <c r="G271" s="23"/>
    </row>
    <row r="272" spans="1:7" x14ac:dyDescent="0.25">
      <c r="A272" s="19">
        <v>4</v>
      </c>
      <c r="B272" s="22" t="s">
        <v>14</v>
      </c>
      <c r="C272" s="23">
        <f>C273+C274</f>
        <v>0</v>
      </c>
      <c r="D272" s="23">
        <f t="shared" ref="D272:G272" si="95">D273+D274</f>
        <v>0</v>
      </c>
      <c r="E272" s="23">
        <f t="shared" si="95"/>
        <v>41000</v>
      </c>
      <c r="F272" s="23">
        <f t="shared" si="95"/>
        <v>22000</v>
      </c>
      <c r="G272" s="23">
        <f t="shared" si="95"/>
        <v>0</v>
      </c>
    </row>
    <row r="273" spans="1:7" x14ac:dyDescent="0.25">
      <c r="A273" s="32" t="s">
        <v>24</v>
      </c>
      <c r="B273" s="22" t="s">
        <v>25</v>
      </c>
      <c r="C273" s="23"/>
      <c r="D273" s="23"/>
      <c r="E273" s="23"/>
      <c r="F273" s="23"/>
      <c r="G273" s="23"/>
    </row>
    <row r="274" spans="1:7" x14ac:dyDescent="0.25">
      <c r="A274" s="32" t="s">
        <v>15</v>
      </c>
      <c r="B274" s="22" t="s">
        <v>16</v>
      </c>
      <c r="C274" s="23"/>
      <c r="D274" s="23"/>
      <c r="E274" s="23">
        <v>41000</v>
      </c>
      <c r="F274" s="23">
        <v>22000</v>
      </c>
      <c r="G274" s="23"/>
    </row>
  </sheetData>
  <mergeCells count="1">
    <mergeCell ref="A3:F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SVEUČILIŠTE U DUBROVNIKU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Korisnik</cp:lastModifiedBy>
  <cp:lastPrinted>2025-12-17T09:24:21Z</cp:lastPrinted>
  <dcterms:created xsi:type="dcterms:W3CDTF">2022-09-23T10:37:40Z</dcterms:created>
  <dcterms:modified xsi:type="dcterms:W3CDTF">2025-12-17T11:18:33Z</dcterms:modified>
</cp:coreProperties>
</file>